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CION  2024\REPORTES 2024\MR 15 DE AGOSTO\estrategias\"/>
    </mc:Choice>
  </mc:AlternateContent>
  <xr:revisionPtr revIDLastSave="0" documentId="13_ncr:1_{5DCBAC72-AF38-4A9F-89A8-FEBC0D54547F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RO" sheetId="1" r:id="rId1"/>
    <sheet name="FEB" sheetId="2" r:id="rId2"/>
    <sheet name="MAR" sheetId="3" r:id="rId3"/>
    <sheet name="I TRI" sheetId="5" r:id="rId4"/>
    <sheet name="ABRI" sheetId="6" r:id="rId5"/>
    <sheet name="MAY" sheetId="7" r:id="rId6"/>
    <sheet name="JUN" sheetId="8" r:id="rId7"/>
    <sheet name="II TRI" sheetId="9" r:id="rId8"/>
    <sheet name="I SEM" sheetId="10" r:id="rId9"/>
    <sheet name="JUL" sheetId="11" r:id="rId10"/>
    <sheet name="AGOS" sheetId="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7" l="1"/>
  <c r="J47" i="7"/>
  <c r="K46" i="7"/>
  <c r="J46" i="7"/>
  <c r="I45" i="7"/>
  <c r="H45" i="7"/>
  <c r="G45" i="7"/>
  <c r="F45" i="7"/>
  <c r="E45" i="7"/>
  <c r="D45" i="7"/>
  <c r="K44" i="7"/>
  <c r="K45" i="7" s="1"/>
  <c r="J44" i="7"/>
  <c r="J45" i="7" s="1"/>
  <c r="K43" i="7"/>
  <c r="J43" i="7"/>
  <c r="Q42" i="7"/>
  <c r="F34" i="7"/>
  <c r="E34" i="7"/>
  <c r="F33" i="7"/>
  <c r="E33" i="7"/>
  <c r="Q32" i="7"/>
  <c r="F32" i="7"/>
  <c r="E32" i="7"/>
  <c r="F31" i="7"/>
  <c r="Q31" i="7" s="1"/>
  <c r="E31" i="7"/>
  <c r="F30" i="7"/>
  <c r="E30" i="7"/>
  <c r="F29" i="7"/>
  <c r="E29" i="7"/>
  <c r="F28" i="7"/>
  <c r="E28" i="7"/>
  <c r="F27" i="7"/>
  <c r="E27" i="7"/>
  <c r="Q28" i="7" s="1"/>
  <c r="F26" i="7"/>
  <c r="E26" i="7"/>
  <c r="F25" i="7"/>
  <c r="E25" i="7"/>
  <c r="Q26" i="7" s="1"/>
  <c r="Q24" i="7"/>
  <c r="F24" i="7"/>
  <c r="E24" i="7"/>
  <c r="F23" i="7"/>
  <c r="E23" i="7"/>
  <c r="F22" i="7"/>
  <c r="E22" i="7"/>
  <c r="F21" i="7"/>
  <c r="E21" i="7"/>
  <c r="Q22" i="7" s="1"/>
  <c r="F20" i="7"/>
  <c r="E20" i="7"/>
  <c r="E14" i="7" s="1"/>
  <c r="F19" i="7"/>
  <c r="E19" i="7"/>
  <c r="Q20" i="7" s="1"/>
  <c r="F18" i="7"/>
  <c r="F14" i="7" s="1"/>
  <c r="E18" i="7"/>
  <c r="F17" i="7"/>
  <c r="E17" i="7"/>
  <c r="Q18" i="7" s="1"/>
  <c r="Q16" i="7"/>
  <c r="Q13" i="7" s="1"/>
  <c r="F16" i="7"/>
  <c r="E16" i="7"/>
  <c r="F15" i="7"/>
  <c r="F13" i="7" s="1"/>
  <c r="E15" i="7"/>
  <c r="E13" i="7" s="1"/>
  <c r="N14" i="7"/>
  <c r="M14" i="7"/>
  <c r="L14" i="7"/>
  <c r="K14" i="7"/>
  <c r="J14" i="7"/>
  <c r="I14" i="7"/>
  <c r="H14" i="7"/>
  <c r="G14" i="7"/>
  <c r="P13" i="7"/>
  <c r="O13" i="7"/>
  <c r="N13" i="7"/>
  <c r="M13" i="7"/>
  <c r="L13" i="7"/>
  <c r="K13" i="7"/>
  <c r="J13" i="7"/>
  <c r="I13" i="7"/>
  <c r="H13" i="7"/>
  <c r="G13" i="7"/>
  <c r="K47" i="6"/>
  <c r="J47" i="6"/>
  <c r="K46" i="6"/>
  <c r="J46" i="6"/>
  <c r="I45" i="6"/>
  <c r="H45" i="6"/>
  <c r="G45" i="6"/>
  <c r="F45" i="6"/>
  <c r="E45" i="6"/>
  <c r="D45" i="6"/>
  <c r="K44" i="6"/>
  <c r="J44" i="6"/>
  <c r="K43" i="6"/>
  <c r="J43" i="6"/>
  <c r="J45" i="6" s="1"/>
  <c r="Q42" i="6"/>
  <c r="F34" i="6"/>
  <c r="E34" i="6"/>
  <c r="F33" i="6"/>
  <c r="E33" i="6"/>
  <c r="F32" i="6"/>
  <c r="E32" i="6"/>
  <c r="F31" i="6"/>
  <c r="Q31" i="6" s="1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Q24" i="6" s="1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Q16" i="6" s="1"/>
  <c r="F15" i="6"/>
  <c r="N14" i="6"/>
  <c r="M14" i="6"/>
  <c r="L14" i="6"/>
  <c r="K14" i="6"/>
  <c r="J14" i="6"/>
  <c r="I14" i="6"/>
  <c r="H14" i="6"/>
  <c r="G14" i="6"/>
  <c r="P13" i="6"/>
  <c r="O13" i="6"/>
  <c r="N13" i="6"/>
  <c r="M13" i="6"/>
  <c r="L13" i="6"/>
  <c r="K13" i="6"/>
  <c r="J13" i="6"/>
  <c r="I13" i="6"/>
  <c r="H13" i="6"/>
  <c r="G13" i="6"/>
  <c r="F13" i="6"/>
  <c r="Q32" i="6" l="1"/>
  <c r="F14" i="6"/>
  <c r="E14" i="6"/>
  <c r="Q18" i="6"/>
  <c r="E13" i="6"/>
  <c r="Q22" i="6"/>
  <c r="Q26" i="6"/>
  <c r="Q28" i="6"/>
  <c r="K45" i="6"/>
  <c r="Q20" i="6"/>
  <c r="Q13" i="6" s="1"/>
  <c r="K47" i="2" l="1"/>
  <c r="J47" i="2"/>
  <c r="K46" i="2"/>
  <c r="J46" i="2"/>
  <c r="I45" i="2"/>
  <c r="H45" i="2"/>
  <c r="G45" i="2"/>
  <c r="F45" i="2"/>
  <c r="E45" i="2"/>
  <c r="D45" i="2"/>
  <c r="K44" i="2"/>
  <c r="K45" i="2" s="1"/>
  <c r="J44" i="2"/>
  <c r="K43" i="2"/>
  <c r="J43" i="2"/>
  <c r="Q42" i="2"/>
  <c r="F34" i="2"/>
  <c r="E34" i="2"/>
  <c r="F33" i="2"/>
  <c r="E33" i="2"/>
  <c r="F32" i="2"/>
  <c r="E32" i="2"/>
  <c r="F31" i="2"/>
  <c r="Q31" i="2" s="1"/>
  <c r="E31" i="2"/>
  <c r="F30" i="2"/>
  <c r="E30" i="2"/>
  <c r="F29" i="2"/>
  <c r="E29" i="2"/>
  <c r="F28" i="2"/>
  <c r="E28" i="2"/>
  <c r="F27" i="2"/>
  <c r="E27" i="2"/>
  <c r="Q28" i="2" s="1"/>
  <c r="F26" i="2"/>
  <c r="E26" i="2"/>
  <c r="F25" i="2"/>
  <c r="E25" i="2"/>
  <c r="Q26" i="2" s="1"/>
  <c r="F24" i="2"/>
  <c r="E24" i="2"/>
  <c r="Q24" i="2" s="1"/>
  <c r="F23" i="2"/>
  <c r="E23" i="2"/>
  <c r="F22" i="2"/>
  <c r="E22" i="2"/>
  <c r="F21" i="2"/>
  <c r="E21" i="2"/>
  <c r="Q22" i="2" s="1"/>
  <c r="F20" i="2"/>
  <c r="E20" i="2"/>
  <c r="F19" i="2"/>
  <c r="E19" i="2"/>
  <c r="Q20" i="2" s="1"/>
  <c r="F18" i="2"/>
  <c r="E18" i="2"/>
  <c r="F17" i="2"/>
  <c r="E17" i="2"/>
  <c r="Q18" i="2" s="1"/>
  <c r="F16" i="2"/>
  <c r="E16" i="2"/>
  <c r="Q16" i="2" s="1"/>
  <c r="F15" i="2"/>
  <c r="F13" i="2" s="1"/>
  <c r="E15" i="2"/>
  <c r="E13" i="2" s="1"/>
  <c r="N14" i="2"/>
  <c r="M14" i="2"/>
  <c r="L14" i="2"/>
  <c r="K14" i="2"/>
  <c r="J14" i="2"/>
  <c r="I14" i="2"/>
  <c r="H14" i="2"/>
  <c r="G14" i="2"/>
  <c r="P13" i="2"/>
  <c r="O13" i="2"/>
  <c r="N13" i="2"/>
  <c r="M13" i="2"/>
  <c r="L13" i="2"/>
  <c r="K13" i="2"/>
  <c r="J13" i="2"/>
  <c r="I13" i="2"/>
  <c r="H13" i="2"/>
  <c r="G13" i="2"/>
  <c r="E14" i="2" l="1"/>
  <c r="J45" i="2"/>
  <c r="F14" i="2"/>
  <c r="Q32" i="2"/>
  <c r="Q13" i="2" s="1"/>
  <c r="K47" i="1"/>
  <c r="J47" i="1"/>
  <c r="K46" i="1"/>
  <c r="J46" i="1"/>
  <c r="I45" i="1"/>
  <c r="H45" i="1"/>
  <c r="G45" i="1"/>
  <c r="F45" i="1"/>
  <c r="E45" i="1"/>
  <c r="D45" i="1"/>
  <c r="K44" i="1"/>
  <c r="J44" i="1"/>
  <c r="K43" i="1"/>
  <c r="J43" i="1"/>
  <c r="J45" i="1" s="1"/>
  <c r="Q42" i="1"/>
  <c r="F34" i="1"/>
  <c r="E34" i="1"/>
  <c r="F33" i="1"/>
  <c r="E33" i="1"/>
  <c r="F32" i="1"/>
  <c r="E32" i="1"/>
  <c r="F31" i="1"/>
  <c r="Q31" i="1" s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Q24" i="1" s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Q16" i="1" s="1"/>
  <c r="F15" i="1"/>
  <c r="E15" i="1"/>
  <c r="N14" i="1"/>
  <c r="M14" i="1"/>
  <c r="L14" i="1"/>
  <c r="K14" i="1"/>
  <c r="J14" i="1"/>
  <c r="I14" i="1"/>
  <c r="H14" i="1"/>
  <c r="G14" i="1"/>
  <c r="F14" i="1"/>
  <c r="E14" i="1"/>
  <c r="P13" i="1"/>
  <c r="O13" i="1"/>
  <c r="N13" i="1"/>
  <c r="M13" i="1"/>
  <c r="L13" i="1"/>
  <c r="K13" i="1"/>
  <c r="J13" i="1"/>
  <c r="I13" i="1"/>
  <c r="H13" i="1"/>
  <c r="G13" i="1"/>
  <c r="F13" i="1"/>
  <c r="E13" i="1"/>
  <c r="Q32" i="1" l="1"/>
  <c r="K45" i="1"/>
  <c r="Q18" i="1"/>
  <c r="Q20" i="1"/>
  <c r="Q22" i="1"/>
  <c r="Q26" i="1"/>
  <c r="Q28" i="1"/>
  <c r="Q13" i="1" l="1"/>
</calcChain>
</file>

<file path=xl/sharedStrings.xml><?xml version="1.0" encoding="utf-8"?>
<sst xmlns="http://schemas.openxmlformats.org/spreadsheetml/2006/main" count="713" uniqueCount="84">
  <si>
    <t>MINISTERIO DE SALUD</t>
  </si>
  <si>
    <t xml:space="preserve">ESTRATEGIA SANITARIA NACIONAL DE SALUD SEXUAL Y REPRODUCTIVA </t>
  </si>
  <si>
    <t xml:space="preserve">  SIS 240 - M</t>
  </si>
  <si>
    <t xml:space="preserve">REPORTE MENSUAL DE ACTIVIDADES DE PLANIFICACIÓN FAMILIAR  </t>
  </si>
  <si>
    <t>MICRORED:</t>
  </si>
  <si>
    <t>MES:</t>
  </si>
  <si>
    <t>06</t>
  </si>
  <si>
    <t>EESS:</t>
  </si>
  <si>
    <t>AÑO:</t>
  </si>
  <si>
    <t>METODO</t>
  </si>
  <si>
    <t>Tipo de Usuaria</t>
  </si>
  <si>
    <t>TOTAL</t>
  </si>
  <si>
    <t>12 a 17 a.</t>
  </si>
  <si>
    <t>18 a 29 a</t>
  </si>
  <si>
    <t>30 a 59 a</t>
  </si>
  <si>
    <t>&gt; 60 a.</t>
  </si>
  <si>
    <t>Usuaria Captada para PF</t>
  </si>
  <si>
    <t>Embarazo por Falla de Método</t>
  </si>
  <si>
    <t>Parejas Protegidas</t>
  </si>
  <si>
    <t>Nuevas</t>
  </si>
  <si>
    <t>Continua-doras</t>
  </si>
  <si>
    <t>A</t>
  </si>
  <si>
    <t>I</t>
  </si>
  <si>
    <t>DIU</t>
  </si>
  <si>
    <t>HORMONAL</t>
  </si>
  <si>
    <t>ORAL COMBINADO</t>
  </si>
  <si>
    <t>INYECTABLE MENSUAL</t>
  </si>
  <si>
    <t>INYECTABLE TRIMESTRAL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</si>
  <si>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</si>
  <si>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</si>
  <si>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</si>
  <si>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</si>
  <si>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</si>
  <si>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</si>
  <si>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</si>
  <si>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</si>
  <si>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</si>
  <si>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 xml:space="preserve">RITMO </t>
  </si>
  <si>
    <t>DIAS FIJO</t>
  </si>
  <si>
    <t>ANTICONCEPCIÓN ORAL DE EMERGENCIA/YUZPE</t>
  </si>
  <si>
    <t>SESIÓN EDUCATIVA</t>
  </si>
  <si>
    <t>ATENCIÓN PRE CONCEPCIONAL</t>
  </si>
  <si>
    <t>OTROS PROCEDIMIENTOS</t>
  </si>
  <si>
    <t>Nº</t>
  </si>
  <si>
    <t>REMOCIÓN DE DIU</t>
  </si>
  <si>
    <t>Nº Personas</t>
  </si>
  <si>
    <t>1º</t>
  </si>
  <si>
    <t>2º</t>
  </si>
  <si>
    <t>3º</t>
  </si>
  <si>
    <t>REMOCIÓN DE IMPLANTE</t>
  </si>
  <si>
    <t>ORIENTACIÓN/ CONSEJERÍA</t>
  </si>
  <si>
    <t>12 A 17 a.</t>
  </si>
  <si>
    <t>18 A 29 a.</t>
  </si>
  <si>
    <t>&gt; 30 a.</t>
  </si>
  <si>
    <t>Total</t>
  </si>
  <si>
    <t>F</t>
  </si>
  <si>
    <t>M</t>
  </si>
  <si>
    <t>Atencion Post Parto</t>
  </si>
  <si>
    <t>GENERAL P.F.</t>
  </si>
  <si>
    <t>Post Cesarea</t>
  </si>
  <si>
    <t>AQV</t>
  </si>
  <si>
    <t>Post Parto Vaginal</t>
  </si>
  <si>
    <t>TAMIZAJE DE VBG</t>
  </si>
  <si>
    <t>Nº Casos + VBG detectados</t>
  </si>
  <si>
    <t>ELABORADO POR : Obsta. Catherine Hermosa Vargas</t>
  </si>
  <si>
    <t>TAMIZAJE PRUEBA RAPIDA / ELISA - VIH</t>
  </si>
  <si>
    <t>MEF que reciben Orientación / Consejería PRE TEST para VIH</t>
  </si>
  <si>
    <t>PF PAP</t>
  </si>
  <si>
    <t>MEF que reciben Orientación / Consejería POST TEST  para VIH</t>
  </si>
  <si>
    <t>Nº de mujeres con algún MAC que se realiza PAP</t>
  </si>
  <si>
    <t>Nº de MEF que reciben Tamizaje con Prueba Rapida para VIH</t>
  </si>
  <si>
    <t>Nº de MEF con prueba rapida REACTIVA para VIH</t>
  </si>
  <si>
    <t xml:space="preserve">TOTAL EESS QUE DEBEN REPORTAR </t>
  </si>
  <si>
    <t>Nº de MEF con ELISA REACTIVA en MEF con PR Reactiva para VIH</t>
  </si>
  <si>
    <t>Nº DE EESS QUE REPORTARON ESTE MES</t>
  </si>
  <si>
    <t>Nº Mujeres con VIH con algún MAC</t>
  </si>
  <si>
    <t>FEBRERO</t>
  </si>
  <si>
    <t>15 DE AGOSTO</t>
  </si>
  <si>
    <t xml:space="preserve">ENERO </t>
  </si>
  <si>
    <t>MARZO</t>
  </si>
  <si>
    <t>I TRIMESTRE</t>
  </si>
  <si>
    <t>MICRORED: 15 DE AGOSTO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</si>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</sst>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0"/>
      <color rgb="FF000000"/>
      <name val="Calibri"/>
      <charset val="1"/>
    </font>
    <font>
      <b/>
      <sz val="16"/>
      <color rgb="FF000000"/>
      <name val="Calibri"/>
      <charset val="1"/>
    </font>
    <font>
      <b/>
      <sz val="14"/>
      <color rgb="FF000000"/>
      <name val="Calibri"/>
      <charset val="1"/>
    </font>
    <font>
      <sz val="12"/>
      <color rgb="FF000000"/>
      <name val="Arial"/>
      <charset val="1"/>
    </font>
    <font>
      <b/>
      <sz val="20"/>
      <color rgb="FF000000"/>
      <name val="Calibri"/>
      <charset val="1"/>
    </font>
    <font>
      <b/>
      <sz val="11"/>
      <color rgb="FF000000"/>
      <name val="Calibri"/>
      <charset val="1"/>
    </font>
    <font>
      <b/>
      <sz val="12"/>
      <color rgb="FF000000"/>
      <name val="Calibri"/>
      <charset val="1"/>
    </font>
    <font>
      <b/>
      <sz val="10"/>
      <color rgb="FFFFFFFF"/>
      <name val="Calibri"/>
      <charset val="1"/>
    </font>
    <font>
      <sz val="10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DBEEF4"/>
        <bgColor rgb="FFDBEEF4"/>
      </patternFill>
    </fill>
    <fill>
      <patternFill patternType="solid">
        <fgColor rgb="FF4BACC6"/>
        <bgColor rgb="FF4BACC6"/>
      </patternFill>
    </fill>
    <fill>
      <patternFill patternType="solid">
        <fgColor rgb="FFBFBFBF"/>
        <bgColor rgb="FFBFBFBF"/>
      </patternFill>
    </fill>
    <fill>
      <patternFill patternType="solid">
        <fgColor rgb="FFB7DEE8"/>
        <bgColor rgb="FFB7DEE8"/>
      </patternFill>
    </fill>
    <fill>
      <patternFill patternType="solid">
        <fgColor rgb="FF2FADC6"/>
        <bgColor rgb="FF2FADC6"/>
      </patternFill>
    </fill>
  </fills>
  <borders count="64">
    <border>
      <left/>
      <right/>
      <top/>
      <bottom/>
      <diagonal/>
    </border>
    <border>
      <left style="medium">
        <color rgb="FF31859C"/>
      </left>
      <right/>
      <top style="medium">
        <color rgb="FF31859C"/>
      </top>
      <bottom/>
      <diagonal/>
    </border>
    <border>
      <left/>
      <right/>
      <top style="medium">
        <color rgb="FF31859C"/>
      </top>
      <bottom/>
      <diagonal/>
    </border>
    <border>
      <left/>
      <right style="medium">
        <color rgb="FF31859C"/>
      </right>
      <top style="medium">
        <color rgb="FF31859C"/>
      </top>
      <bottom/>
      <diagonal/>
    </border>
    <border>
      <left style="medium">
        <color rgb="FF31859C"/>
      </left>
      <right/>
      <top/>
      <bottom/>
      <diagonal/>
    </border>
    <border>
      <left/>
      <right style="medium">
        <color rgb="FF31859C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31859C"/>
      </left>
      <right style="thin">
        <color rgb="FF31859C"/>
      </right>
      <top style="medium">
        <color rgb="FF31859C"/>
      </top>
      <bottom style="thin">
        <color rgb="FF31859C"/>
      </bottom>
      <diagonal/>
    </border>
    <border>
      <left style="thin">
        <color rgb="FF31859C"/>
      </left>
      <right style="thin">
        <color rgb="FF31859C"/>
      </right>
      <top style="medium">
        <color rgb="FF31859C"/>
      </top>
      <bottom style="thin">
        <color rgb="FF31859C"/>
      </bottom>
      <diagonal/>
    </border>
    <border>
      <left style="thin">
        <color rgb="FF31859C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/>
      <diagonal/>
    </border>
    <border>
      <left style="medium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/>
      <top style="thin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/>
      <bottom/>
      <diagonal/>
    </border>
    <border>
      <left style="medium">
        <color rgb="FF31859C"/>
      </left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medium">
        <color rgb="FF31859C"/>
      </right>
      <top/>
      <bottom style="medium">
        <color rgb="FF31859C"/>
      </bottom>
      <diagonal/>
    </border>
    <border>
      <left/>
      <right style="medium">
        <color rgb="FF31859C"/>
      </right>
      <top/>
      <bottom style="medium">
        <color rgb="FF31859C"/>
      </bottom>
      <diagonal/>
    </border>
    <border>
      <left style="medium">
        <color rgb="FF31859C"/>
      </left>
      <right style="thin">
        <color auto="1"/>
      </right>
      <top style="medium">
        <color rgb="FF31859C"/>
      </top>
      <bottom style="thin">
        <color rgb="FF31859C"/>
      </bottom>
      <diagonal/>
    </border>
    <border>
      <left style="thin">
        <color auto="1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 style="thin">
        <color rgb="FF31859C"/>
      </bottom>
      <diagonal/>
    </border>
    <border>
      <left/>
      <right style="medium">
        <color rgb="FF31859C"/>
      </right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thin">
        <color auto="1"/>
      </right>
      <top style="thin">
        <color rgb="FF31859C"/>
      </top>
      <bottom style="medium">
        <color rgb="FF31859C"/>
      </bottom>
      <diagonal/>
    </border>
    <border>
      <left style="thin">
        <color auto="1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/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/>
      <top/>
      <bottom style="thin">
        <color rgb="FF31859C"/>
      </bottom>
      <diagonal/>
    </border>
    <border>
      <left/>
      <right style="medium">
        <color rgb="FF31859C"/>
      </right>
      <top/>
      <bottom style="thin">
        <color rgb="FF31859C"/>
      </bottom>
      <diagonal/>
    </border>
    <border>
      <left style="thin">
        <color rgb="FF31859C"/>
      </left>
      <right style="thin">
        <color rgb="FF31859C"/>
      </right>
      <top/>
      <bottom style="thin">
        <color rgb="FF31859C"/>
      </bottom>
      <diagonal/>
    </border>
    <border>
      <left style="thin">
        <color rgb="FF31859C"/>
      </left>
      <right style="medium">
        <color rgb="FF31859C"/>
      </right>
      <top/>
      <bottom style="thin">
        <color rgb="FF31859C"/>
      </bottom>
      <diagonal/>
    </border>
    <border>
      <left style="thin">
        <color rgb="FF31859C"/>
      </left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thin">
        <color rgb="FF31859C"/>
      </top>
      <bottom/>
      <diagonal/>
    </border>
    <border>
      <left style="thin">
        <color rgb="FF31859C"/>
      </left>
      <right/>
      <top style="thin">
        <color rgb="FF31859C"/>
      </top>
      <bottom/>
      <diagonal/>
    </border>
    <border>
      <left/>
      <right style="medium">
        <color rgb="FF31859C"/>
      </right>
      <top style="thin">
        <color rgb="FF31859C"/>
      </top>
      <bottom/>
      <diagonal/>
    </border>
    <border>
      <left style="thin">
        <color rgb="FF31859C"/>
      </left>
      <right/>
      <top/>
      <bottom/>
      <diagonal/>
    </border>
    <border>
      <left style="thin">
        <color rgb="FF31859C"/>
      </left>
      <right/>
      <top/>
      <bottom style="medium">
        <color rgb="FF31859C"/>
      </bottom>
      <diagonal/>
    </border>
    <border>
      <left/>
      <right style="medium">
        <color rgb="FF31859C"/>
      </right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/>
      <top/>
      <bottom style="medium">
        <color rgb="FF31859C"/>
      </bottom>
      <diagonal/>
    </border>
    <border>
      <left/>
      <right/>
      <top/>
      <bottom style="medium">
        <color rgb="FF31859C"/>
      </bottom>
      <diagonal/>
    </border>
    <border>
      <left style="medium">
        <color rgb="FF31859C"/>
      </left>
      <right/>
      <top style="thin">
        <color rgb="FF31859C"/>
      </top>
      <bottom style="thin">
        <color rgb="FF31859C"/>
      </bottom>
      <diagonal/>
    </border>
    <border>
      <left/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thin">
        <color rgb="FF31859C"/>
      </right>
      <top/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/>
      <bottom style="medium">
        <color rgb="FF31859C"/>
      </bottom>
      <diagonal/>
    </border>
    <border>
      <left style="medium">
        <color rgb="FF31859C"/>
      </left>
      <right/>
      <top style="medium">
        <color rgb="FF31859C"/>
      </top>
      <bottom style="medium">
        <color rgb="FF31859C"/>
      </bottom>
      <diagonal/>
    </border>
    <border>
      <left/>
      <right/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/>
      <top style="medium">
        <color rgb="FF31859C"/>
      </top>
      <bottom style="medium">
        <color rgb="FF31859C"/>
      </bottom>
      <diagonal/>
    </border>
    <border>
      <left/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/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 style="medium">
        <color rgb="FF31859C"/>
      </left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/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/>
      <diagonal/>
    </border>
    <border>
      <left style="medium">
        <color rgb="FF31859C"/>
      </left>
      <right style="thin">
        <color rgb="FF31859C"/>
      </right>
      <top/>
      <bottom style="thin">
        <color rgb="FF31859C"/>
      </bottom>
      <diagonal/>
    </border>
    <border>
      <left/>
      <right/>
      <top/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/>
      <right/>
      <top style="thin">
        <color rgb="FF31859C"/>
      </top>
      <bottom style="thin">
        <color rgb="FF31859C"/>
      </bottom>
      <diagonal/>
    </border>
    <border>
      <left/>
      <right/>
      <top style="thin">
        <color rgb="FF31859C"/>
      </top>
      <bottom style="medium">
        <color rgb="FF31859C"/>
      </bottom>
      <diagonal/>
    </border>
  </borders>
  <cellStyleXfs count="1">
    <xf numFmtId="0" fontId="0" fillId="0" borderId="0"/>
  </cellStyleXfs>
  <cellXfs count="49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8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3" fontId="2" fillId="4" borderId="28" xfId="0" applyNumberFormat="1" applyFont="1" applyFill="1" applyBorder="1" applyAlignment="1">
      <alignment vertical="center"/>
    </xf>
    <xf numFmtId="3" fontId="2" fillId="4" borderId="29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2" fillId="4" borderId="0" xfId="0" applyNumberFormat="1" applyFont="1" applyFill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29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Border="1" applyAlignment="1">
      <alignment vertical="center"/>
    </xf>
    <xf numFmtId="3" fontId="2" fillId="4" borderId="30" xfId="0" applyNumberFormat="1" applyFont="1" applyFill="1" applyBorder="1" applyAlignment="1">
      <alignment vertical="center"/>
    </xf>
    <xf numFmtId="3" fontId="2" fillId="4" borderId="31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3" fontId="2" fillId="4" borderId="35" xfId="0" applyNumberFormat="1" applyFont="1" applyFill="1" applyBorder="1" applyAlignment="1">
      <alignment vertical="center"/>
    </xf>
    <xf numFmtId="3" fontId="2" fillId="4" borderId="36" xfId="0" applyNumberFormat="1" applyFont="1" applyFill="1" applyBorder="1" applyAlignment="1">
      <alignment vertical="center"/>
    </xf>
    <xf numFmtId="3" fontId="2" fillId="4" borderId="37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3" fontId="2" fillId="4" borderId="38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left" vertical="center" wrapText="1" indent="1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2" fillId="4" borderId="39" xfId="0" applyNumberFormat="1" applyFont="1" applyFill="1" applyBorder="1" applyAlignment="1">
      <alignment vertical="center"/>
    </xf>
    <xf numFmtId="3" fontId="2" fillId="4" borderId="21" xfId="0" applyNumberFormat="1" applyFont="1" applyFill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3" fontId="10" fillId="0" borderId="44" xfId="0" applyNumberFormat="1" applyFont="1" applyBorder="1" applyAlignment="1">
      <alignment horizontal="left" vertical="center" indent="1"/>
    </xf>
    <xf numFmtId="0" fontId="7" fillId="5" borderId="4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left" vertical="center" indent="1"/>
    </xf>
    <xf numFmtId="3" fontId="10" fillId="0" borderId="42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vertical="center"/>
    </xf>
    <xf numFmtId="3" fontId="10" fillId="0" borderId="48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5" fillId="0" borderId="8" xfId="0" applyFont="1" applyBorder="1"/>
    <xf numFmtId="3" fontId="10" fillId="0" borderId="9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4" borderId="46" xfId="0" applyNumberFormat="1" applyFont="1" applyFill="1" applyBorder="1" applyAlignment="1">
      <alignment vertical="center"/>
    </xf>
    <xf numFmtId="3" fontId="2" fillId="4" borderId="57" xfId="0" applyNumberFormat="1" applyFont="1" applyFill="1" applyBorder="1" applyAlignment="1">
      <alignment vertical="center"/>
    </xf>
    <xf numFmtId="3" fontId="10" fillId="0" borderId="58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2" fillId="4" borderId="54" xfId="0" applyNumberFormat="1" applyFont="1" applyFill="1" applyBorder="1" applyAlignment="1">
      <alignment vertical="center"/>
    </xf>
    <xf numFmtId="3" fontId="2" fillId="4" borderId="55" xfId="0" applyNumberFormat="1" applyFont="1" applyFill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3" fontId="10" fillId="0" borderId="25" xfId="0" applyNumberFormat="1" applyFont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3" fontId="10" fillId="0" borderId="6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/>
    </xf>
    <xf numFmtId="0" fontId="7" fillId="3" borderId="1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vertical="center"/>
    </xf>
    <xf numFmtId="3" fontId="2" fillId="0" borderId="25" xfId="0" applyNumberFormat="1" applyFont="1" applyFill="1" applyBorder="1" applyAlignment="1" applyProtection="1">
      <alignment vertical="center"/>
    </xf>
    <xf numFmtId="164" fontId="2" fillId="0" borderId="25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</xf>
    <xf numFmtId="3" fontId="2" fillId="4" borderId="29" xfId="0" applyNumberFormat="1" applyFont="1" applyFill="1" applyBorder="1" applyAlignment="1" applyProtection="1">
      <alignment vertical="center"/>
    </xf>
    <xf numFmtId="3" fontId="2" fillId="0" borderId="29" xfId="0" applyNumberFormat="1" applyFont="1" applyFill="1" applyBorder="1" applyAlignment="1" applyProtection="1">
      <alignment vertical="center"/>
    </xf>
    <xf numFmtId="3" fontId="10" fillId="2" borderId="10" xfId="0" applyNumberFormat="1" applyFont="1" applyFill="1" applyBorder="1" applyAlignment="1" applyProtection="1">
      <alignment vertical="center"/>
    </xf>
    <xf numFmtId="3" fontId="10" fillId="0" borderId="10" xfId="0" applyNumberFormat="1" applyFont="1" applyFill="1" applyBorder="1" applyAlignment="1" applyProtection="1">
      <alignment vertical="center"/>
    </xf>
    <xf numFmtId="3" fontId="2" fillId="4" borderId="0" xfId="0" applyNumberFormat="1" applyFont="1" applyFill="1" applyBorder="1" applyAlignment="1" applyProtection="1">
      <alignment vertical="center"/>
    </xf>
    <xf numFmtId="3" fontId="2" fillId="4" borderId="3" xfId="0" applyNumberFormat="1" applyFont="1" applyFill="1" applyBorder="1" applyAlignment="1" applyProtection="1">
      <alignment vertical="center"/>
    </xf>
    <xf numFmtId="3" fontId="10" fillId="0" borderId="28" xfId="0" applyNumberFormat="1" applyFont="1" applyFill="1" applyBorder="1" applyAlignment="1" applyProtection="1">
      <alignment vertical="center"/>
    </xf>
    <xf numFmtId="3" fontId="10" fillId="0" borderId="29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3" fontId="10" fillId="0" borderId="14" xfId="0" applyNumberFormat="1" applyFont="1" applyFill="1" applyBorder="1" applyAlignment="1" applyProtection="1">
      <alignment vertical="center"/>
    </xf>
    <xf numFmtId="3" fontId="2" fillId="4" borderId="5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29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</xf>
    <xf numFmtId="3" fontId="2" fillId="4" borderId="30" xfId="0" applyNumberFormat="1" applyFont="1" applyFill="1" applyBorder="1" applyAlignment="1" applyProtection="1">
      <alignment vertical="center"/>
    </xf>
    <xf numFmtId="3" fontId="2" fillId="4" borderId="31" xfId="0" applyNumberFormat="1" applyFont="1" applyFill="1" applyBorder="1" applyAlignment="1" applyProtection="1">
      <alignment vertical="center"/>
    </xf>
    <xf numFmtId="3" fontId="10" fillId="0" borderId="15" xfId="0" applyNumberFormat="1" applyFont="1" applyFill="1" applyBorder="1" applyAlignment="1" applyProtection="1">
      <alignment vertical="center"/>
    </xf>
    <xf numFmtId="3" fontId="10" fillId="0" borderId="32" xfId="0" applyNumberFormat="1" applyFont="1" applyFill="1" applyBorder="1" applyAlignment="1" applyProtection="1">
      <alignment vertical="center"/>
    </xf>
    <xf numFmtId="3" fontId="10" fillId="0" borderId="33" xfId="0" applyNumberFormat="1" applyFont="1" applyFill="1" applyBorder="1" applyAlignment="1" applyProtection="1">
      <alignment vertical="center"/>
    </xf>
    <xf numFmtId="3" fontId="10" fillId="0" borderId="34" xfId="0" applyNumberFormat="1" applyFont="1" applyFill="1" applyBorder="1" applyAlignment="1" applyProtection="1">
      <alignment vertical="center"/>
    </xf>
    <xf numFmtId="3" fontId="2" fillId="4" borderId="35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</xf>
    <xf numFmtId="3" fontId="2" fillId="4" borderId="37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3" fontId="2" fillId="4" borderId="38" xfId="0" applyNumberFormat="1" applyFont="1" applyFill="1" applyBorder="1" applyAlignment="1" applyProtection="1">
      <alignment vertical="center"/>
    </xf>
    <xf numFmtId="0" fontId="7" fillId="0" borderId="14" xfId="0" applyNumberFormat="1" applyFont="1" applyFill="1" applyBorder="1" applyAlignment="1" applyProtection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18" xfId="0" applyNumberFormat="1" applyFont="1" applyFill="1" applyBorder="1" applyAlignment="1" applyProtection="1">
      <alignment horizontal="left" vertical="center" wrapText="1" indent="1"/>
    </xf>
    <xf numFmtId="3" fontId="10" fillId="0" borderId="18" xfId="0" applyNumberFormat="1" applyFont="1" applyFill="1" applyBorder="1" applyAlignment="1" applyProtection="1">
      <alignment vertical="center"/>
    </xf>
    <xf numFmtId="3" fontId="10" fillId="0" borderId="19" xfId="0" applyNumberFormat="1" applyFont="1" applyFill="1" applyBorder="1" applyAlignment="1" applyProtection="1">
      <alignment vertical="center"/>
    </xf>
    <xf numFmtId="3" fontId="2" fillId="4" borderId="39" xfId="0" applyNumberFormat="1" applyFont="1" applyFill="1" applyBorder="1" applyAlignment="1" applyProtection="1">
      <alignment vertical="center"/>
    </xf>
    <xf numFmtId="3" fontId="2" fillId="4" borderId="21" xfId="0" applyNumberFormat="1" applyFont="1" applyFill="1" applyBorder="1" applyAlignment="1" applyProtection="1">
      <alignment vertical="center"/>
    </xf>
    <xf numFmtId="3" fontId="10" fillId="0" borderId="4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3" borderId="25" xfId="0" applyNumberFormat="1" applyFont="1" applyFill="1" applyBorder="1" applyAlignment="1" applyProtection="1">
      <alignment horizontal="center" vertical="center"/>
    </xf>
    <xf numFmtId="3" fontId="10" fillId="0" borderId="44" xfId="0" applyNumberFormat="1" applyFont="1" applyFill="1" applyBorder="1" applyAlignment="1" applyProtection="1">
      <alignment horizontal="left" vertical="center" indent="1"/>
    </xf>
    <xf numFmtId="0" fontId="7" fillId="5" borderId="41" xfId="0" applyNumberFormat="1" applyFont="1" applyFill="1" applyBorder="1" applyAlignment="1" applyProtection="1">
      <alignment horizontal="center" vertical="center"/>
    </xf>
    <xf numFmtId="0" fontId="7" fillId="5" borderId="11" xfId="0" applyNumberFormat="1" applyFont="1" applyFill="1" applyBorder="1" applyAlignment="1" applyProtection="1">
      <alignment horizontal="center" vertical="center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25" xfId="0" applyNumberFormat="1" applyFont="1" applyFill="1" applyBorder="1" applyAlignment="1" applyProtection="1">
      <alignment horizontal="center" vertical="center" wrapText="1"/>
    </xf>
    <xf numFmtId="0" fontId="7" fillId="5" borderId="45" xfId="0" applyNumberFormat="1" applyFont="1" applyFill="1" applyBorder="1" applyAlignment="1" applyProtection="1">
      <alignment horizontal="center" vertical="center"/>
    </xf>
    <xf numFmtId="0" fontId="7" fillId="5" borderId="10" xfId="0" applyNumberFormat="1" applyFont="1" applyFill="1" applyBorder="1" applyAlignment="1" applyProtection="1">
      <alignment horizontal="center" vertical="center"/>
    </xf>
    <xf numFmtId="0" fontId="7" fillId="5" borderId="25" xfId="0" applyNumberFormat="1" applyFont="1" applyFill="1" applyBorder="1" applyAlignment="1" applyProtection="1">
      <alignment horizontal="center" vertical="center"/>
    </xf>
    <xf numFmtId="3" fontId="10" fillId="0" borderId="46" xfId="0" applyNumberFormat="1" applyFont="1" applyFill="1" applyBorder="1" applyAlignment="1" applyProtection="1">
      <alignment horizontal="left" vertical="center" indent="1"/>
    </xf>
    <xf numFmtId="3" fontId="10" fillId="0" borderId="42" xfId="0" applyNumberFormat="1" applyFont="1" applyFill="1" applyBorder="1" applyAlignment="1" applyProtection="1">
      <alignment horizontal="center" vertical="center"/>
    </xf>
    <xf numFmtId="3" fontId="10" fillId="0" borderId="47" xfId="0" applyNumberFormat="1" applyFont="1" applyFill="1" applyBorder="1" applyAlignment="1" applyProtection="1">
      <alignment horizontal="center" vertical="center" wrapText="1"/>
    </xf>
    <xf numFmtId="3" fontId="10" fillId="0" borderId="21" xfId="0" applyNumberFormat="1" applyFont="1" applyFill="1" applyBorder="1" applyAlignment="1" applyProtection="1">
      <alignment horizontal="center" vertical="center"/>
    </xf>
    <xf numFmtId="3" fontId="10" fillId="0" borderId="43" xfId="0" applyNumberFormat="1" applyFont="1" applyFill="1" applyBorder="1" applyAlignment="1" applyProtection="1">
      <alignment vertical="center"/>
    </xf>
    <xf numFmtId="3" fontId="10" fillId="0" borderId="48" xfId="0" applyNumberFormat="1" applyFont="1" applyFill="1" applyBorder="1" applyAlignment="1" applyProtection="1">
      <alignment vertical="center"/>
    </xf>
    <xf numFmtId="3" fontId="10" fillId="0" borderId="21" xfId="0" applyNumberFormat="1" applyFont="1" applyFill="1" applyBorder="1" applyAlignment="1" applyProtection="1">
      <alignment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2" fillId="3" borderId="55" xfId="0" applyNumberFormat="1" applyFont="1" applyFill="1" applyBorder="1" applyAlignment="1" applyProtection="1">
      <alignment horizontal="center" vertical="center"/>
    </xf>
    <xf numFmtId="0" fontId="2" fillId="3" borderId="39" xfId="0" applyNumberFormat="1" applyFont="1" applyFill="1" applyBorder="1" applyAlignment="1" applyProtection="1">
      <alignment horizontal="center" vertical="center"/>
    </xf>
    <xf numFmtId="0" fontId="2" fillId="3" borderId="43" xfId="0" applyNumberFormat="1" applyFont="1" applyFill="1" applyBorder="1" applyAlignment="1" applyProtection="1">
      <alignment horizontal="center" vertical="center"/>
    </xf>
    <xf numFmtId="0" fontId="2" fillId="3" borderId="5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indent="4"/>
    </xf>
    <xf numFmtId="0" fontId="5" fillId="0" borderId="8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>
      <alignment vertical="center"/>
    </xf>
    <xf numFmtId="3" fontId="10" fillId="0" borderId="11" xfId="0" applyNumberFormat="1" applyFont="1" applyFill="1" applyBorder="1" applyAlignment="1" applyProtection="1">
      <alignment vertical="center"/>
    </xf>
    <xf numFmtId="3" fontId="2" fillId="2" borderId="9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vertical="center"/>
    </xf>
    <xf numFmtId="3" fontId="2" fillId="4" borderId="46" xfId="0" applyNumberFormat="1" applyFont="1" applyFill="1" applyBorder="1" applyAlignment="1" applyProtection="1">
      <alignment vertical="center"/>
    </xf>
    <xf numFmtId="3" fontId="2" fillId="4" borderId="57" xfId="0" applyNumberFormat="1" applyFont="1" applyFill="1" applyBorder="1" applyAlignment="1" applyProtection="1">
      <alignment vertical="center"/>
    </xf>
    <xf numFmtId="3" fontId="10" fillId="0" borderId="58" xfId="0" applyNumberFormat="1" applyFont="1" applyFill="1" applyBorder="1" applyAlignment="1" applyProtection="1">
      <alignment vertical="center"/>
    </xf>
    <xf numFmtId="3" fontId="10" fillId="0" borderId="36" xfId="0" applyNumberFormat="1" applyFont="1" applyFill="1" applyBorder="1" applyAlignment="1" applyProtection="1">
      <alignment vertical="center"/>
    </xf>
    <xf numFmtId="3" fontId="2" fillId="4" borderId="54" xfId="0" applyNumberFormat="1" applyFont="1" applyFill="1" applyBorder="1" applyAlignment="1" applyProtection="1">
      <alignment vertical="center"/>
    </xf>
    <xf numFmtId="3" fontId="2" fillId="4" borderId="55" xfId="0" applyNumberFormat="1" applyFont="1" applyFill="1" applyBorder="1" applyAlignment="1" applyProtection="1">
      <alignment vertical="center"/>
    </xf>
    <xf numFmtId="3" fontId="10" fillId="0" borderId="30" xfId="0" applyNumberFormat="1" applyFont="1" applyFill="1" applyBorder="1" applyAlignment="1" applyProtection="1">
      <alignment vertical="center"/>
    </xf>
    <xf numFmtId="3" fontId="10" fillId="0" borderId="17" xfId="0" applyNumberFormat="1" applyFont="1" applyFill="1" applyBorder="1" applyAlignment="1" applyProtection="1">
      <alignment vertical="center"/>
    </xf>
    <xf numFmtId="3" fontId="10" fillId="0" borderId="59" xfId="0" applyNumberFormat="1" applyFont="1" applyFill="1" applyBorder="1" applyAlignment="1" applyProtection="1">
      <alignment vertical="center"/>
    </xf>
    <xf numFmtId="0" fontId="10" fillId="0" borderId="60" xfId="0" applyNumberFormat="1" applyFont="1" applyFill="1" applyBorder="1" applyAlignment="1" applyProtection="1">
      <alignment vertical="center"/>
    </xf>
    <xf numFmtId="0" fontId="2" fillId="0" borderId="60" xfId="0" applyNumberFormat="1" applyFont="1" applyFill="1" applyBorder="1" applyAlignment="1" applyProtection="1">
      <alignment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3" fontId="10" fillId="0" borderId="25" xfId="0" applyNumberFormat="1" applyFont="1" applyFill="1" applyBorder="1" applyAlignment="1" applyProtection="1">
      <alignment vertical="center"/>
    </xf>
    <xf numFmtId="0" fontId="2" fillId="3" borderId="61" xfId="0" applyNumberFormat="1" applyFont="1" applyFill="1" applyBorder="1" applyAlignment="1" applyProtection="1">
      <alignment horizontal="center" vertical="center"/>
    </xf>
    <xf numFmtId="3" fontId="10" fillId="0" borderId="61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vertical="center"/>
    </xf>
    <xf numFmtId="0" fontId="2" fillId="0" borderId="42" xfId="0" applyNumberFormat="1" applyFont="1" applyFill="1" applyBorder="1" applyAlignment="1" applyProtection="1">
      <alignment vertical="center"/>
    </xf>
    <xf numFmtId="0" fontId="2" fillId="0" borderId="43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7" fillId="0" borderId="8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/>
    </xf>
    <xf numFmtId="0" fontId="7" fillId="3" borderId="1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vertical="center"/>
    </xf>
    <xf numFmtId="3" fontId="2" fillId="0" borderId="25" xfId="0" applyNumberFormat="1" applyFont="1" applyFill="1" applyBorder="1" applyAlignment="1" applyProtection="1">
      <alignment vertical="center"/>
    </xf>
    <xf numFmtId="164" fontId="2" fillId="0" borderId="25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</xf>
    <xf numFmtId="3" fontId="2" fillId="4" borderId="29" xfId="0" applyNumberFormat="1" applyFont="1" applyFill="1" applyBorder="1" applyAlignment="1" applyProtection="1">
      <alignment vertical="center"/>
    </xf>
    <xf numFmtId="3" fontId="2" fillId="0" borderId="29" xfId="0" applyNumberFormat="1" applyFont="1" applyFill="1" applyBorder="1" applyAlignment="1" applyProtection="1">
      <alignment vertical="center"/>
    </xf>
    <xf numFmtId="3" fontId="10" fillId="2" borderId="10" xfId="0" applyNumberFormat="1" applyFont="1" applyFill="1" applyBorder="1" applyAlignment="1" applyProtection="1">
      <alignment vertical="center"/>
    </xf>
    <xf numFmtId="3" fontId="10" fillId="0" borderId="10" xfId="0" applyNumberFormat="1" applyFont="1" applyFill="1" applyBorder="1" applyAlignment="1" applyProtection="1">
      <alignment vertical="center"/>
    </xf>
    <xf numFmtId="3" fontId="2" fillId="4" borderId="0" xfId="0" applyNumberFormat="1" applyFont="1" applyFill="1" applyBorder="1" applyAlignment="1" applyProtection="1">
      <alignment vertical="center"/>
    </xf>
    <xf numFmtId="3" fontId="2" fillId="4" borderId="3" xfId="0" applyNumberFormat="1" applyFont="1" applyFill="1" applyBorder="1" applyAlignment="1" applyProtection="1">
      <alignment vertical="center"/>
    </xf>
    <xf numFmtId="3" fontId="10" fillId="0" borderId="28" xfId="0" applyNumberFormat="1" applyFont="1" applyFill="1" applyBorder="1" applyAlignment="1" applyProtection="1">
      <alignment vertical="center"/>
    </xf>
    <xf numFmtId="3" fontId="10" fillId="0" borderId="29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3" fontId="10" fillId="0" borderId="14" xfId="0" applyNumberFormat="1" applyFont="1" applyFill="1" applyBorder="1" applyAlignment="1" applyProtection="1">
      <alignment vertical="center"/>
    </xf>
    <xf numFmtId="3" fontId="2" fillId="4" borderId="5" xfId="0" applyNumberFormat="1" applyFont="1" applyFill="1" applyBorder="1" applyAlignment="1" applyProtection="1">
      <alignment vertical="center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29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</xf>
    <xf numFmtId="3" fontId="2" fillId="4" borderId="30" xfId="0" applyNumberFormat="1" applyFont="1" applyFill="1" applyBorder="1" applyAlignment="1" applyProtection="1">
      <alignment vertical="center"/>
    </xf>
    <xf numFmtId="3" fontId="2" fillId="4" borderId="31" xfId="0" applyNumberFormat="1" applyFont="1" applyFill="1" applyBorder="1" applyAlignment="1" applyProtection="1">
      <alignment vertical="center"/>
    </xf>
    <xf numFmtId="3" fontId="10" fillId="0" borderId="15" xfId="0" applyNumberFormat="1" applyFont="1" applyFill="1" applyBorder="1" applyAlignment="1" applyProtection="1">
      <alignment vertical="center"/>
    </xf>
    <xf numFmtId="3" fontId="10" fillId="0" borderId="32" xfId="0" applyNumberFormat="1" applyFont="1" applyFill="1" applyBorder="1" applyAlignment="1" applyProtection="1">
      <alignment vertical="center"/>
    </xf>
    <xf numFmtId="3" fontId="10" fillId="0" borderId="33" xfId="0" applyNumberFormat="1" applyFont="1" applyFill="1" applyBorder="1" applyAlignment="1" applyProtection="1">
      <alignment vertical="center"/>
    </xf>
    <xf numFmtId="3" fontId="10" fillId="0" borderId="34" xfId="0" applyNumberFormat="1" applyFont="1" applyFill="1" applyBorder="1" applyAlignment="1" applyProtection="1">
      <alignment vertical="center"/>
    </xf>
    <xf numFmtId="3" fontId="2" fillId="4" borderId="35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</xf>
    <xf numFmtId="3" fontId="2" fillId="4" borderId="37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3" fontId="2" fillId="4" borderId="38" xfId="0" applyNumberFormat="1" applyFont="1" applyFill="1" applyBorder="1" applyAlignment="1" applyProtection="1">
      <alignment vertical="center"/>
    </xf>
    <xf numFmtId="0" fontId="7" fillId="0" borderId="14" xfId="0" applyNumberFormat="1" applyFont="1" applyFill="1" applyBorder="1" applyAlignment="1" applyProtection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18" xfId="0" applyNumberFormat="1" applyFont="1" applyFill="1" applyBorder="1" applyAlignment="1" applyProtection="1">
      <alignment horizontal="left" vertical="center" wrapText="1" indent="1"/>
    </xf>
    <xf numFmtId="3" fontId="10" fillId="0" borderId="18" xfId="0" applyNumberFormat="1" applyFont="1" applyFill="1" applyBorder="1" applyAlignment="1" applyProtection="1">
      <alignment vertical="center"/>
    </xf>
    <xf numFmtId="3" fontId="10" fillId="0" borderId="19" xfId="0" applyNumberFormat="1" applyFont="1" applyFill="1" applyBorder="1" applyAlignment="1" applyProtection="1">
      <alignment vertical="center"/>
    </xf>
    <xf numFmtId="3" fontId="2" fillId="4" borderId="39" xfId="0" applyNumberFormat="1" applyFont="1" applyFill="1" applyBorder="1" applyAlignment="1" applyProtection="1">
      <alignment vertical="center"/>
    </xf>
    <xf numFmtId="3" fontId="2" fillId="4" borderId="21" xfId="0" applyNumberFormat="1" applyFont="1" applyFill="1" applyBorder="1" applyAlignment="1" applyProtection="1">
      <alignment vertical="center"/>
    </xf>
    <xf numFmtId="3" fontId="10" fillId="0" borderId="4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3" borderId="25" xfId="0" applyNumberFormat="1" applyFont="1" applyFill="1" applyBorder="1" applyAlignment="1" applyProtection="1">
      <alignment horizontal="center" vertical="center"/>
    </xf>
    <xf numFmtId="3" fontId="10" fillId="0" borderId="44" xfId="0" applyNumberFormat="1" applyFont="1" applyFill="1" applyBorder="1" applyAlignment="1" applyProtection="1">
      <alignment horizontal="left" vertical="center" indent="1"/>
    </xf>
    <xf numFmtId="0" fontId="7" fillId="5" borderId="41" xfId="0" applyNumberFormat="1" applyFont="1" applyFill="1" applyBorder="1" applyAlignment="1" applyProtection="1">
      <alignment horizontal="center" vertical="center"/>
    </xf>
    <xf numFmtId="0" fontId="7" fillId="5" borderId="11" xfId="0" applyNumberFormat="1" applyFont="1" applyFill="1" applyBorder="1" applyAlignment="1" applyProtection="1">
      <alignment horizontal="center" vertical="center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25" xfId="0" applyNumberFormat="1" applyFont="1" applyFill="1" applyBorder="1" applyAlignment="1" applyProtection="1">
      <alignment horizontal="center" vertical="center" wrapText="1"/>
    </xf>
    <xf numFmtId="0" fontId="7" fillId="5" borderId="45" xfId="0" applyNumberFormat="1" applyFont="1" applyFill="1" applyBorder="1" applyAlignment="1" applyProtection="1">
      <alignment horizontal="center" vertical="center"/>
    </xf>
    <xf numFmtId="0" fontId="7" fillId="5" borderId="10" xfId="0" applyNumberFormat="1" applyFont="1" applyFill="1" applyBorder="1" applyAlignment="1" applyProtection="1">
      <alignment horizontal="center" vertical="center"/>
    </xf>
    <xf numFmtId="0" fontId="7" fillId="5" borderId="25" xfId="0" applyNumberFormat="1" applyFont="1" applyFill="1" applyBorder="1" applyAlignment="1" applyProtection="1">
      <alignment horizontal="center" vertical="center"/>
    </xf>
    <xf numFmtId="3" fontId="10" fillId="0" borderId="46" xfId="0" applyNumberFormat="1" applyFont="1" applyFill="1" applyBorder="1" applyAlignment="1" applyProtection="1">
      <alignment horizontal="left" vertical="center" indent="1"/>
    </xf>
    <xf numFmtId="3" fontId="10" fillId="0" borderId="42" xfId="0" applyNumberFormat="1" applyFont="1" applyFill="1" applyBorder="1" applyAlignment="1" applyProtection="1">
      <alignment horizontal="center" vertical="center"/>
    </xf>
    <xf numFmtId="3" fontId="10" fillId="0" borderId="47" xfId="0" applyNumberFormat="1" applyFont="1" applyFill="1" applyBorder="1" applyAlignment="1" applyProtection="1">
      <alignment horizontal="center" vertical="center" wrapText="1"/>
    </xf>
    <xf numFmtId="3" fontId="10" fillId="0" borderId="21" xfId="0" applyNumberFormat="1" applyFont="1" applyFill="1" applyBorder="1" applyAlignment="1" applyProtection="1">
      <alignment horizontal="center" vertical="center"/>
    </xf>
    <xf numFmtId="3" fontId="10" fillId="0" borderId="43" xfId="0" applyNumberFormat="1" applyFont="1" applyFill="1" applyBorder="1" applyAlignment="1" applyProtection="1">
      <alignment vertical="center"/>
    </xf>
    <xf numFmtId="3" fontId="10" fillId="0" borderId="48" xfId="0" applyNumberFormat="1" applyFont="1" applyFill="1" applyBorder="1" applyAlignment="1" applyProtection="1">
      <alignment vertical="center"/>
    </xf>
    <xf numFmtId="3" fontId="10" fillId="0" borderId="21" xfId="0" applyNumberFormat="1" applyFont="1" applyFill="1" applyBorder="1" applyAlignment="1" applyProtection="1">
      <alignment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2" fillId="3" borderId="55" xfId="0" applyNumberFormat="1" applyFont="1" applyFill="1" applyBorder="1" applyAlignment="1" applyProtection="1">
      <alignment horizontal="center" vertical="center"/>
    </xf>
    <xf numFmtId="0" fontId="2" fillId="3" borderId="39" xfId="0" applyNumberFormat="1" applyFont="1" applyFill="1" applyBorder="1" applyAlignment="1" applyProtection="1">
      <alignment horizontal="center" vertical="center"/>
    </xf>
    <xf numFmtId="0" fontId="2" fillId="3" borderId="43" xfId="0" applyNumberFormat="1" applyFont="1" applyFill="1" applyBorder="1" applyAlignment="1" applyProtection="1">
      <alignment horizontal="center" vertical="center"/>
    </xf>
    <xf numFmtId="0" fontId="2" fillId="3" borderId="5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indent="4"/>
    </xf>
    <xf numFmtId="0" fontId="5" fillId="0" borderId="8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>
      <alignment vertical="center"/>
    </xf>
    <xf numFmtId="3" fontId="10" fillId="0" borderId="11" xfId="0" applyNumberFormat="1" applyFont="1" applyFill="1" applyBorder="1" applyAlignment="1" applyProtection="1">
      <alignment vertical="center"/>
    </xf>
    <xf numFmtId="3" fontId="2" fillId="2" borderId="9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vertical="center"/>
    </xf>
    <xf numFmtId="3" fontId="2" fillId="4" borderId="46" xfId="0" applyNumberFormat="1" applyFont="1" applyFill="1" applyBorder="1" applyAlignment="1" applyProtection="1">
      <alignment vertical="center"/>
    </xf>
    <xf numFmtId="3" fontId="2" fillId="4" borderId="57" xfId="0" applyNumberFormat="1" applyFont="1" applyFill="1" applyBorder="1" applyAlignment="1" applyProtection="1">
      <alignment vertical="center"/>
    </xf>
    <xf numFmtId="3" fontId="10" fillId="0" borderId="58" xfId="0" applyNumberFormat="1" applyFont="1" applyFill="1" applyBorder="1" applyAlignment="1" applyProtection="1">
      <alignment vertical="center"/>
    </xf>
    <xf numFmtId="3" fontId="10" fillId="0" borderId="36" xfId="0" applyNumberFormat="1" applyFont="1" applyFill="1" applyBorder="1" applyAlignment="1" applyProtection="1">
      <alignment vertical="center"/>
    </xf>
    <xf numFmtId="3" fontId="2" fillId="4" borderId="54" xfId="0" applyNumberFormat="1" applyFont="1" applyFill="1" applyBorder="1" applyAlignment="1" applyProtection="1">
      <alignment vertical="center"/>
    </xf>
    <xf numFmtId="3" fontId="2" fillId="4" borderId="55" xfId="0" applyNumberFormat="1" applyFont="1" applyFill="1" applyBorder="1" applyAlignment="1" applyProtection="1">
      <alignment vertical="center"/>
    </xf>
    <xf numFmtId="3" fontId="10" fillId="0" borderId="30" xfId="0" applyNumberFormat="1" applyFont="1" applyFill="1" applyBorder="1" applyAlignment="1" applyProtection="1">
      <alignment vertical="center"/>
    </xf>
    <xf numFmtId="3" fontId="10" fillId="0" borderId="17" xfId="0" applyNumberFormat="1" applyFont="1" applyFill="1" applyBorder="1" applyAlignment="1" applyProtection="1">
      <alignment vertical="center"/>
    </xf>
    <xf numFmtId="3" fontId="10" fillId="0" borderId="59" xfId="0" applyNumberFormat="1" applyFont="1" applyFill="1" applyBorder="1" applyAlignment="1" applyProtection="1">
      <alignment vertical="center"/>
    </xf>
    <xf numFmtId="0" fontId="10" fillId="0" borderId="60" xfId="0" applyNumberFormat="1" applyFont="1" applyFill="1" applyBorder="1" applyAlignment="1" applyProtection="1">
      <alignment vertical="center"/>
    </xf>
    <xf numFmtId="0" fontId="2" fillId="0" borderId="60" xfId="0" applyNumberFormat="1" applyFont="1" applyFill="1" applyBorder="1" applyAlignment="1" applyProtection="1">
      <alignment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3" fontId="10" fillId="0" borderId="25" xfId="0" applyNumberFormat="1" applyFont="1" applyFill="1" applyBorder="1" applyAlignment="1" applyProtection="1">
      <alignment vertical="center"/>
    </xf>
    <xf numFmtId="0" fontId="2" fillId="3" borderId="61" xfId="0" applyNumberFormat="1" applyFont="1" applyFill="1" applyBorder="1" applyAlignment="1" applyProtection="1">
      <alignment horizontal="center" vertical="center"/>
    </xf>
    <xf numFmtId="3" fontId="10" fillId="0" borderId="61" xfId="0" applyNumberFormat="1" applyFont="1" applyFill="1" applyBorder="1" applyAlignment="1" applyProtection="1">
      <alignment vertical="center"/>
    </xf>
    <xf numFmtId="3" fontId="2" fillId="0" borderId="20" xfId="0" applyNumberFormat="1" applyFont="1" applyFill="1" applyBorder="1" applyAlignment="1" applyProtection="1">
      <alignment vertical="center"/>
    </xf>
    <xf numFmtId="0" fontId="2" fillId="0" borderId="42" xfId="0" applyNumberFormat="1" applyFont="1" applyFill="1" applyBorder="1" applyAlignment="1" applyProtection="1">
      <alignment vertical="center"/>
    </xf>
    <xf numFmtId="0" fontId="2" fillId="0" borderId="43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3" borderId="5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left" vertical="center" wrapText="1" indent="1"/>
    </xf>
    <xf numFmtId="0" fontId="1" fillId="2" borderId="62" xfId="0" applyFont="1" applyFill="1" applyBorder="1" applyAlignment="1">
      <alignment horizontal="left" vertical="center" wrapText="1" indent="1"/>
    </xf>
    <xf numFmtId="0" fontId="1" fillId="2" borderId="29" xfId="0" applyFont="1" applyFill="1" applyBorder="1" applyAlignment="1">
      <alignment horizontal="left" vertical="center" wrapText="1" inden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 indent="1"/>
    </xf>
    <xf numFmtId="0" fontId="1" fillId="2" borderId="63" xfId="0" applyFont="1" applyFill="1" applyBorder="1" applyAlignment="1">
      <alignment horizontal="left" vertical="center" wrapText="1" indent="1"/>
    </xf>
    <xf numFmtId="0" fontId="1" fillId="2" borderId="40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left" vertical="center" wrapText="1" indent="1"/>
    </xf>
    <xf numFmtId="0" fontId="7" fillId="2" borderId="4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5" fillId="6" borderId="8" xfId="0" applyFont="1" applyFill="1" applyBorder="1"/>
    <xf numFmtId="0" fontId="5" fillId="5" borderId="8" xfId="0" applyFont="1" applyFill="1" applyBorder="1"/>
    <xf numFmtId="0" fontId="1" fillId="2" borderId="41" xfId="0" applyFont="1" applyFill="1" applyBorder="1" applyAlignment="1">
      <alignment horizontal="left" vertical="center" wrapText="1" indent="1"/>
    </xf>
    <xf numFmtId="0" fontId="1" fillId="2" borderId="45" xfId="0" applyFont="1" applyFill="1" applyBorder="1" applyAlignment="1">
      <alignment horizontal="left" vertical="center" wrapText="1" indent="1"/>
    </xf>
    <xf numFmtId="0" fontId="1" fillId="2" borderId="25" xfId="0" applyFont="1" applyFill="1" applyBorder="1" applyAlignment="1">
      <alignment horizontal="left" vertical="center" wrapText="1" indent="1"/>
    </xf>
    <xf numFmtId="0" fontId="2" fillId="3" borderId="61" xfId="0" applyFont="1" applyFill="1" applyBorder="1" applyAlignment="1" applyProtection="1">
      <alignment horizontal="center" vertical="center" wrapText="1"/>
      <protection hidden="1"/>
    </xf>
    <xf numFmtId="0" fontId="1" fillId="2" borderId="44" xfId="0" applyNumberFormat="1" applyFont="1" applyFill="1" applyBorder="1" applyAlignment="1" applyProtection="1">
      <alignment horizontal="left" vertical="center" wrapText="1" indent="1"/>
    </xf>
    <xf numFmtId="0" fontId="1" fillId="2" borderId="62" xfId="0" applyNumberFormat="1" applyFont="1" applyFill="1" applyBorder="1" applyAlignment="1" applyProtection="1">
      <alignment horizontal="left" vertical="center" wrapText="1" indent="1"/>
    </xf>
    <xf numFmtId="0" fontId="1" fillId="2" borderId="29" xfId="0" applyNumberFormat="1" applyFont="1" applyFill="1" applyBorder="1" applyAlignment="1" applyProtection="1">
      <alignment horizontal="left" vertical="center" wrapText="1" indent="1"/>
    </xf>
    <xf numFmtId="0" fontId="10" fillId="2" borderId="24" xfId="0" applyNumberFormat="1" applyFont="1" applyFill="1" applyBorder="1" applyAlignment="1" applyProtection="1">
      <alignment horizontal="center" vertical="center" wrapText="1"/>
    </xf>
    <xf numFmtId="0" fontId="10" fillId="2" borderId="20" xfId="0" applyNumberFormat="1" applyFont="1" applyFill="1" applyBorder="1" applyAlignment="1" applyProtection="1">
      <alignment horizontal="center" vertical="center" wrapText="1"/>
    </xf>
    <xf numFmtId="0" fontId="1" fillId="2" borderId="46" xfId="0" applyNumberFormat="1" applyFont="1" applyFill="1" applyBorder="1" applyAlignment="1" applyProtection="1">
      <alignment horizontal="left" vertical="center" wrapText="1" indent="1"/>
    </xf>
    <xf numFmtId="0" fontId="1" fillId="2" borderId="63" xfId="0" applyNumberFormat="1" applyFont="1" applyFill="1" applyBorder="1" applyAlignment="1" applyProtection="1">
      <alignment horizontal="left" vertical="center" wrapText="1" indent="1"/>
    </xf>
    <xf numFmtId="0" fontId="1" fillId="2" borderId="40" xfId="0" applyNumberFormat="1" applyFont="1" applyFill="1" applyBorder="1" applyAlignment="1" applyProtection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 wrapText="1"/>
    </xf>
    <xf numFmtId="0" fontId="7" fillId="3" borderId="14" xfId="0" applyNumberFormat="1" applyFont="1" applyFill="1" applyBorder="1" applyAlignment="1" applyProtection="1">
      <alignment horizontal="center" vertical="center" wrapText="1"/>
    </xf>
    <xf numFmtId="0" fontId="7" fillId="3" borderId="17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3" borderId="15" xfId="0" applyNumberFormat="1" applyFont="1" applyFill="1" applyBorder="1" applyAlignment="1" applyProtection="1">
      <alignment horizontal="center" vertical="center" wrapText="1"/>
    </xf>
    <xf numFmtId="0" fontId="7" fillId="3" borderId="12" xfId="0" applyNumberFormat="1" applyFont="1" applyFill="1" applyBorder="1" applyAlignment="1" applyProtection="1">
      <alignment horizontal="center" vertical="center" wrapText="1"/>
    </xf>
    <xf numFmtId="0" fontId="7" fillId="3" borderId="16" xfId="0" applyNumberFormat="1" applyFont="1" applyFill="1" applyBorder="1" applyAlignment="1" applyProtection="1">
      <alignment horizontal="center" vertical="center" wrapText="1"/>
    </xf>
    <xf numFmtId="0" fontId="7" fillId="3" borderId="20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21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textRotation="90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42" xfId="0" applyNumberFormat="1" applyFont="1" applyFill="1" applyBorder="1" applyAlignment="1" applyProtection="1">
      <alignment horizontal="center" vertical="center" wrapText="1"/>
    </xf>
    <xf numFmtId="0" fontId="7" fillId="3" borderId="43" xfId="0" applyNumberFormat="1" applyFont="1" applyFill="1" applyBorder="1" applyAlignment="1" applyProtection="1">
      <alignment horizontal="center" vertical="center" wrapText="1"/>
    </xf>
    <xf numFmtId="0" fontId="2" fillId="3" borderId="41" xfId="0" applyNumberFormat="1" applyFont="1" applyFill="1" applyBorder="1" applyAlignment="1" applyProtection="1">
      <alignment horizontal="center" vertical="center"/>
    </xf>
    <xf numFmtId="0" fontId="2" fillId="3" borderId="25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 wrapText="1"/>
    </xf>
    <xf numFmtId="0" fontId="7" fillId="2" borderId="25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49" xfId="0" applyNumberFormat="1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0" fontId="2" fillId="3" borderId="51" xfId="0" applyNumberFormat="1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0" fontId="2" fillId="3" borderId="53" xfId="0" applyNumberFormat="1" applyFont="1" applyFill="1" applyBorder="1" applyAlignment="1" applyProtection="1">
      <alignment horizontal="center" vertical="center"/>
    </xf>
    <xf numFmtId="0" fontId="1" fillId="2" borderId="61" xfId="0" applyNumberFormat="1" applyFont="1" applyFill="1" applyBorder="1" applyAlignment="1" applyProtection="1">
      <alignment horizontal="left" vertical="center" wrapText="1" indent="1"/>
    </xf>
    <xf numFmtId="0" fontId="7" fillId="2" borderId="46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4" borderId="49" xfId="0" applyNumberFormat="1" applyFont="1" applyFill="1" applyBorder="1" applyAlignment="1" applyProtection="1">
      <alignment horizontal="center" vertical="center"/>
    </xf>
    <xf numFmtId="0" fontId="7" fillId="4" borderId="53" xfId="0" applyNumberFormat="1" applyFont="1" applyFill="1" applyBorder="1" applyAlignment="1" applyProtection="1">
      <alignment horizontal="center" vertical="center"/>
    </xf>
    <xf numFmtId="0" fontId="7" fillId="2" borderId="46" xfId="0" applyNumberFormat="1" applyFont="1" applyFill="1" applyBorder="1" applyAlignment="1" applyProtection="1">
      <alignment horizontal="center" vertical="center" wrapText="1"/>
    </xf>
    <xf numFmtId="0" fontId="7" fillId="2" borderId="40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8" xfId="0" applyNumberFormat="1" applyFont="1" applyFill="1" applyBorder="1" applyAlignment="1" applyProtection="1"/>
    <xf numFmtId="0" fontId="5" fillId="5" borderId="8" xfId="0" applyNumberFormat="1" applyFont="1" applyFill="1" applyBorder="1" applyAlignment="1" applyProtection="1"/>
    <xf numFmtId="0" fontId="1" fillId="2" borderId="41" xfId="0" applyNumberFormat="1" applyFont="1" applyFill="1" applyBorder="1" applyAlignment="1" applyProtection="1">
      <alignment horizontal="left" vertical="center" wrapText="1" indent="1"/>
    </xf>
    <xf numFmtId="0" fontId="1" fillId="2" borderId="45" xfId="0" applyNumberFormat="1" applyFont="1" applyFill="1" applyBorder="1" applyAlignment="1" applyProtection="1">
      <alignment horizontal="left" vertical="center" wrapText="1" indent="1"/>
    </xf>
    <xf numFmtId="0" fontId="1" fillId="2" borderId="25" xfId="0" applyNumberFormat="1" applyFont="1" applyFill="1" applyBorder="1" applyAlignment="1" applyProtection="1">
      <alignment horizontal="left" vertical="center" wrapText="1" indent="1"/>
    </xf>
    <xf numFmtId="0" fontId="2" fillId="3" borderId="6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428625</xdr:colOff>
      <xdr:row>2</xdr:row>
      <xdr:rowOff>219075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28600"/>
          <a:ext cx="2343150" cy="428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428625</xdr:colOff>
      <xdr:row>2</xdr:row>
      <xdr:rowOff>219075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434CFD2-F510-49F4-8023-4FFF7761F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38125"/>
          <a:ext cx="234315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371475</xdr:colOff>
      <xdr:row>3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E654C9D-F539-45FC-A2BB-0693C7B60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38125"/>
          <a:ext cx="234315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371475</xdr:colOff>
      <xdr:row>3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5309A8-68F7-4FA4-875D-7BC3AEDC7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38125"/>
          <a:ext cx="234315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zoomScale="80" zoomScaleNormal="80" workbookViewId="0">
      <selection activeCell="R9" sqref="R9"/>
    </sheetView>
  </sheetViews>
  <sheetFormatPr baseColWidth="10" defaultColWidth="11.140625" defaultRowHeight="14.25" customHeight="1" x14ac:dyDescent="0.25"/>
  <cols>
    <col min="1" max="19" width="11.140625" style="1" customWidth="1"/>
  </cols>
  <sheetData>
    <row r="1" spans="1:19" ht="1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 x14ac:dyDescent="0.25">
      <c r="A2" s="349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1"/>
    </row>
    <row r="3" spans="1:19" ht="18.75" x14ac:dyDescent="0.25">
      <c r="A3" s="352" t="s">
        <v>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4"/>
    </row>
    <row r="4" spans="1:19" ht="15.75" x14ac:dyDescent="0.2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72" t="s">
        <v>2</v>
      </c>
      <c r="Q4" s="373"/>
      <c r="R4" s="6"/>
      <c r="S4" s="8"/>
    </row>
    <row r="5" spans="1:19" ht="26.25" x14ac:dyDescent="0.25">
      <c r="A5" s="355" t="s">
        <v>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7"/>
    </row>
    <row r="6" spans="1:19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 x14ac:dyDescent="0.25">
      <c r="A7" s="5"/>
      <c r="B7" s="9"/>
      <c r="C7" s="9"/>
      <c r="D7" s="10" t="s">
        <v>4</v>
      </c>
      <c r="E7" s="11" t="s">
        <v>77</v>
      </c>
      <c r="F7" s="9"/>
      <c r="G7" s="9"/>
      <c r="H7" s="9"/>
      <c r="I7" s="9"/>
      <c r="J7" s="6"/>
      <c r="K7" s="6"/>
      <c r="L7" s="6"/>
      <c r="M7" s="6"/>
      <c r="N7" s="6"/>
      <c r="O7" s="9" t="s">
        <v>5</v>
      </c>
      <c r="P7" s="12" t="s">
        <v>78</v>
      </c>
      <c r="Q7" s="13" t="s">
        <v>6</v>
      </c>
      <c r="R7" s="6"/>
      <c r="S7" s="8"/>
    </row>
    <row r="8" spans="1:19" ht="15" x14ac:dyDescent="0.25">
      <c r="A8" s="5"/>
      <c r="B8" s="14"/>
      <c r="C8" s="15"/>
      <c r="D8" s="16" t="s">
        <v>7</v>
      </c>
      <c r="E8" s="10"/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>
        <v>2024</v>
      </c>
      <c r="Q8" s="14"/>
      <c r="R8" s="14"/>
      <c r="S8" s="18"/>
    </row>
    <row r="9" spans="1:19" ht="15" x14ac:dyDescent="0.25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5.75" x14ac:dyDescent="0.25">
      <c r="A10" s="5"/>
      <c r="B10" s="358" t="s">
        <v>9</v>
      </c>
      <c r="C10" s="359"/>
      <c r="D10" s="359" t="s">
        <v>10</v>
      </c>
      <c r="E10" s="359" t="s">
        <v>11</v>
      </c>
      <c r="F10" s="359"/>
      <c r="G10" s="359" t="s">
        <v>12</v>
      </c>
      <c r="H10" s="359"/>
      <c r="I10" s="359" t="s">
        <v>13</v>
      </c>
      <c r="J10" s="359"/>
      <c r="K10" s="359" t="s">
        <v>14</v>
      </c>
      <c r="L10" s="359"/>
      <c r="M10" s="359" t="s">
        <v>15</v>
      </c>
      <c r="N10" s="364"/>
      <c r="O10" s="366" t="s">
        <v>16</v>
      </c>
      <c r="P10" s="369" t="s">
        <v>17</v>
      </c>
      <c r="Q10" s="369" t="s">
        <v>18</v>
      </c>
      <c r="R10" s="6"/>
      <c r="S10" s="8"/>
    </row>
    <row r="11" spans="1:19" ht="15.75" x14ac:dyDescent="0.25">
      <c r="A11" s="5"/>
      <c r="B11" s="360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5"/>
      <c r="O11" s="367"/>
      <c r="P11" s="370"/>
      <c r="Q11" s="370"/>
      <c r="R11" s="6"/>
      <c r="S11" s="8"/>
    </row>
    <row r="12" spans="1:19" ht="30" x14ac:dyDescent="0.25">
      <c r="A12" s="5"/>
      <c r="B12" s="362"/>
      <c r="C12" s="363"/>
      <c r="D12" s="363"/>
      <c r="E12" s="20" t="s">
        <v>19</v>
      </c>
      <c r="F12" s="19" t="s">
        <v>20</v>
      </c>
      <c r="G12" s="20" t="s">
        <v>19</v>
      </c>
      <c r="H12" s="19" t="s">
        <v>20</v>
      </c>
      <c r="I12" s="20" t="s">
        <v>19</v>
      </c>
      <c r="J12" s="19" t="s">
        <v>20</v>
      </c>
      <c r="K12" s="20" t="s">
        <v>19</v>
      </c>
      <c r="L12" s="19" t="s">
        <v>20</v>
      </c>
      <c r="M12" s="20" t="s">
        <v>19</v>
      </c>
      <c r="N12" s="21" t="s">
        <v>20</v>
      </c>
      <c r="O12" s="368"/>
      <c r="P12" s="371"/>
      <c r="Q12" s="371"/>
      <c r="R12" s="6"/>
      <c r="S12" s="8"/>
    </row>
    <row r="13" spans="1:19" ht="15.75" x14ac:dyDescent="0.25">
      <c r="A13" s="5"/>
      <c r="B13" s="378" t="s">
        <v>11</v>
      </c>
      <c r="C13" s="379"/>
      <c r="D13" s="22" t="s">
        <v>21</v>
      </c>
      <c r="E13" s="23">
        <f t="shared" ref="E13:O13" si="0">SUM(E15,E17,E19,E21,E23,E25,E27,E29,E30,E31,E32,E33,E34)</f>
        <v>52</v>
      </c>
      <c r="F13" s="23">
        <f t="shared" si="0"/>
        <v>199</v>
      </c>
      <c r="G13" s="24">
        <f t="shared" si="0"/>
        <v>1</v>
      </c>
      <c r="H13" s="24">
        <f t="shared" si="0"/>
        <v>0</v>
      </c>
      <c r="I13" s="24">
        <f t="shared" si="0"/>
        <v>27</v>
      </c>
      <c r="J13" s="24">
        <f t="shared" si="0"/>
        <v>59</v>
      </c>
      <c r="K13" s="24">
        <f t="shared" si="0"/>
        <v>24</v>
      </c>
      <c r="L13" s="24">
        <f t="shared" si="0"/>
        <v>137</v>
      </c>
      <c r="M13" s="24">
        <f t="shared" si="0"/>
        <v>0</v>
      </c>
      <c r="N13" s="24">
        <f t="shared" si="0"/>
        <v>3</v>
      </c>
      <c r="O13" s="25">
        <f t="shared" si="0"/>
        <v>0</v>
      </c>
      <c r="P13" s="26">
        <f>(P15+P17+P19+P21+P23+P25+P27+P29+P30+P31+P33+P32+P34)</f>
        <v>0</v>
      </c>
      <c r="Q13" s="27">
        <f>Q16+Q18+Q20+Q22+Q24+Q26+Q28+Q29+Q30+Q31+Q32+Q33+Q34</f>
        <v>51.152564102564106</v>
      </c>
      <c r="R13" s="6"/>
      <c r="S13" s="8"/>
    </row>
    <row r="14" spans="1:19" ht="15.75" x14ac:dyDescent="0.25">
      <c r="A14" s="5"/>
      <c r="B14" s="380"/>
      <c r="C14" s="381"/>
      <c r="D14" s="28" t="s">
        <v>22</v>
      </c>
      <c r="E14" s="23">
        <f>SUM(E16,E18,E20,E22,E24,E26,E28,E30,E31,E32,E33,E34,E35)</f>
        <v>249</v>
      </c>
      <c r="F14" s="23">
        <f>SUM(F16,F18,F20,F22,F24,F26,F28,F30,F31,F32,F33,F34,F35)</f>
        <v>1788</v>
      </c>
      <c r="G14" s="29">
        <f t="shared" ref="G14:N14" si="1">SUM(G16,G18,G20,G22,G24,G26,G28)</f>
        <v>1</v>
      </c>
      <c r="H14" s="29">
        <f t="shared" si="1"/>
        <v>0</v>
      </c>
      <c r="I14" s="29">
        <f t="shared" si="1"/>
        <v>107</v>
      </c>
      <c r="J14" s="29">
        <f t="shared" si="1"/>
        <v>316</v>
      </c>
      <c r="K14" s="29">
        <f t="shared" si="1"/>
        <v>141</v>
      </c>
      <c r="L14" s="29">
        <f t="shared" si="1"/>
        <v>1380</v>
      </c>
      <c r="M14" s="29">
        <f t="shared" si="1"/>
        <v>0</v>
      </c>
      <c r="N14" s="29">
        <f t="shared" si="1"/>
        <v>90</v>
      </c>
      <c r="O14" s="30"/>
      <c r="P14" s="31"/>
      <c r="Q14" s="32"/>
      <c r="R14" s="6"/>
      <c r="S14" s="8"/>
    </row>
    <row r="15" spans="1:19" ht="15.75" x14ac:dyDescent="0.25">
      <c r="A15" s="5"/>
      <c r="B15" s="374" t="s">
        <v>23</v>
      </c>
      <c r="C15" s="375"/>
      <c r="D15" s="22" t="s">
        <v>21</v>
      </c>
      <c r="E15" s="33">
        <f t="shared" ref="E15:E34" si="2">G15+I15+K15+M15</f>
        <v>0</v>
      </c>
      <c r="F15" s="33">
        <f t="shared" ref="F15:F34" si="3">H15+J15+L15+N15</f>
        <v>3</v>
      </c>
      <c r="G15" s="34">
        <v>0</v>
      </c>
      <c r="H15" s="34">
        <v>0</v>
      </c>
      <c r="I15" s="34">
        <v>0</v>
      </c>
      <c r="J15" s="34">
        <v>1</v>
      </c>
      <c r="K15" s="34">
        <v>0</v>
      </c>
      <c r="L15" s="34">
        <v>2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5.75" x14ac:dyDescent="0.25">
      <c r="A16" s="39"/>
      <c r="B16" s="376"/>
      <c r="C16" s="377"/>
      <c r="D16" s="40" t="s">
        <v>22</v>
      </c>
      <c r="E16" s="33">
        <f t="shared" si="2"/>
        <v>0</v>
      </c>
      <c r="F16" s="33">
        <f t="shared" si="3"/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35"/>
      <c r="N16" s="42"/>
      <c r="O16" s="43">
        <v>0</v>
      </c>
      <c r="P16" s="44"/>
      <c r="Q16" s="45">
        <f>E16</f>
        <v>0</v>
      </c>
      <c r="R16" s="6"/>
      <c r="S16" s="8"/>
    </row>
    <row r="17" spans="1:19" ht="15.75" x14ac:dyDescent="0.25">
      <c r="A17" s="5"/>
      <c r="B17" s="382" t="s">
        <v>24</v>
      </c>
      <c r="C17" s="383" t="s">
        <v>25</v>
      </c>
      <c r="D17" s="40" t="s">
        <v>21</v>
      </c>
      <c r="E17" s="33">
        <f t="shared" si="2"/>
        <v>11</v>
      </c>
      <c r="F17" s="33">
        <f t="shared" si="3"/>
        <v>29</v>
      </c>
      <c r="G17" s="41">
        <v>0</v>
      </c>
      <c r="H17" s="41">
        <v>0</v>
      </c>
      <c r="I17" s="41">
        <v>6</v>
      </c>
      <c r="J17" s="41">
        <v>10</v>
      </c>
      <c r="K17" s="41">
        <v>5</v>
      </c>
      <c r="L17" s="41">
        <v>19</v>
      </c>
      <c r="M17" s="35">
        <v>0</v>
      </c>
      <c r="N17" s="42">
        <v>0</v>
      </c>
      <c r="O17" s="37">
        <v>0</v>
      </c>
      <c r="P17" s="38">
        <v>0</v>
      </c>
      <c r="Q17" s="31"/>
      <c r="R17" s="6"/>
      <c r="S17" s="8"/>
    </row>
    <row r="18" spans="1:19" ht="21.75" customHeight="1" x14ac:dyDescent="0.25">
      <c r="A18" s="39"/>
      <c r="B18" s="382"/>
      <c r="C18" s="383"/>
      <c r="D18" s="40" t="s">
        <v>22</v>
      </c>
      <c r="E18" s="33">
        <f t="shared" si="2"/>
        <v>11</v>
      </c>
      <c r="F18" s="33">
        <f t="shared" si="3"/>
        <v>116</v>
      </c>
      <c r="G18" s="41">
        <v>0</v>
      </c>
      <c r="H18" s="41">
        <v>0</v>
      </c>
      <c r="I18" s="41">
        <v>6</v>
      </c>
      <c r="J18" s="41">
        <v>40</v>
      </c>
      <c r="K18" s="41">
        <v>5</v>
      </c>
      <c r="L18" s="41">
        <v>76</v>
      </c>
      <c r="M18" s="35">
        <v>0</v>
      </c>
      <c r="N18" s="42">
        <v>0</v>
      </c>
      <c r="O18" s="43"/>
      <c r="P18" s="44"/>
      <c r="Q18" s="45">
        <f>((E17*1)+(F17*4))/13</f>
        <v>9.7692307692307701</v>
      </c>
      <c r="R18" s="6"/>
      <c r="S18" s="8"/>
    </row>
    <row r="19" spans="1:19" ht="15.75" x14ac:dyDescent="0.25">
      <c r="A19" s="5"/>
      <c r="B19" s="382"/>
      <c r="C19" s="377" t="s">
        <v>26</v>
      </c>
      <c r="D19" s="40" t="s">
        <v>21</v>
      </c>
      <c r="E19" s="33">
        <f t="shared" si="2"/>
        <v>8</v>
      </c>
      <c r="F19" s="33">
        <f t="shared" si="3"/>
        <v>49</v>
      </c>
      <c r="G19" s="41">
        <v>0</v>
      </c>
      <c r="H19" s="41">
        <v>0</v>
      </c>
      <c r="I19" s="41">
        <v>6</v>
      </c>
      <c r="J19" s="41">
        <v>12</v>
      </c>
      <c r="K19" s="41">
        <v>2</v>
      </c>
      <c r="L19" s="41">
        <v>37</v>
      </c>
      <c r="M19" s="35">
        <v>0</v>
      </c>
      <c r="N19" s="42">
        <v>0</v>
      </c>
      <c r="O19" s="37">
        <v>0</v>
      </c>
      <c r="P19" s="38">
        <v>0</v>
      </c>
      <c r="Q19" s="31"/>
      <c r="R19" s="6"/>
      <c r="S19" s="8"/>
    </row>
    <row r="20" spans="1:19" ht="29.25" customHeight="1" x14ac:dyDescent="0.25">
      <c r="A20" s="39"/>
      <c r="B20" s="382"/>
      <c r="C20" s="377"/>
      <c r="D20" s="40" t="s">
        <v>22</v>
      </c>
      <c r="E20" s="33">
        <f t="shared" si="2"/>
        <v>8</v>
      </c>
      <c r="F20" s="33">
        <f t="shared" si="3"/>
        <v>49</v>
      </c>
      <c r="G20" s="41">
        <v>0</v>
      </c>
      <c r="H20" s="41">
        <v>0</v>
      </c>
      <c r="I20" s="41">
        <v>6</v>
      </c>
      <c r="J20" s="41">
        <v>12</v>
      </c>
      <c r="K20" s="41">
        <v>2</v>
      </c>
      <c r="L20" s="41">
        <v>37</v>
      </c>
      <c r="M20" s="35">
        <v>0</v>
      </c>
      <c r="N20" s="42">
        <v>0</v>
      </c>
      <c r="O20" s="43"/>
      <c r="P20" s="44"/>
      <c r="Q20" s="45">
        <f>(E19+F19)/12</f>
        <v>4.75</v>
      </c>
      <c r="R20" s="6"/>
      <c r="S20" s="8"/>
    </row>
    <row r="21" spans="1:19" ht="15.75" x14ac:dyDescent="0.25">
      <c r="A21" s="5"/>
      <c r="B21" s="382"/>
      <c r="C21" s="377" t="s">
        <v>27</v>
      </c>
      <c r="D21" s="40" t="s">
        <v>21</v>
      </c>
      <c r="E21" s="33">
        <f t="shared" si="2"/>
        <v>9</v>
      </c>
      <c r="F21" s="33">
        <f t="shared" si="3"/>
        <v>61</v>
      </c>
      <c r="G21" s="41">
        <v>1</v>
      </c>
      <c r="H21" s="41">
        <v>0</v>
      </c>
      <c r="I21" s="41">
        <v>4</v>
      </c>
      <c r="J21" s="41">
        <v>24</v>
      </c>
      <c r="K21" s="41">
        <v>4</v>
      </c>
      <c r="L21" s="41">
        <v>37</v>
      </c>
      <c r="M21" s="35">
        <v>0</v>
      </c>
      <c r="N21" s="42">
        <v>0</v>
      </c>
      <c r="O21" s="37">
        <v>0</v>
      </c>
      <c r="P21" s="38">
        <v>0</v>
      </c>
      <c r="Q21" s="31"/>
      <c r="R21" s="6"/>
      <c r="S21" s="8"/>
    </row>
    <row r="22" spans="1:19" ht="27.75" customHeight="1" x14ac:dyDescent="0.25">
      <c r="A22" s="39"/>
      <c r="B22" s="382"/>
      <c r="C22" s="377"/>
      <c r="D22" s="40" t="s">
        <v>22</v>
      </c>
      <c r="E22" s="33">
        <f t="shared" si="2"/>
        <v>9</v>
      </c>
      <c r="F22" s="33">
        <f t="shared" si="3"/>
        <v>61</v>
      </c>
      <c r="G22" s="41">
        <v>1</v>
      </c>
      <c r="H22" s="41">
        <v>0</v>
      </c>
      <c r="I22" s="41">
        <v>4</v>
      </c>
      <c r="J22" s="41">
        <v>24</v>
      </c>
      <c r="K22" s="41">
        <v>4</v>
      </c>
      <c r="L22" s="41">
        <v>37</v>
      </c>
      <c r="M22" s="35"/>
      <c r="N22" s="42"/>
      <c r="O22" s="43"/>
      <c r="P22" s="44"/>
      <c r="Q22" s="45">
        <f>(E21+F21)/4</f>
        <v>17.5</v>
      </c>
      <c r="R22" s="6"/>
      <c r="S22" s="8"/>
    </row>
    <row r="23" spans="1:19" ht="15.75" x14ac:dyDescent="0.25">
      <c r="A23" s="5"/>
      <c r="B23" s="382"/>
      <c r="C23" s="377" t="s">
        <v>28</v>
      </c>
      <c r="D23" s="40" t="s">
        <v>21</v>
      </c>
      <c r="E23" s="33">
        <f t="shared" si="2"/>
        <v>2</v>
      </c>
      <c r="F23" s="33">
        <f t="shared" si="3"/>
        <v>3</v>
      </c>
      <c r="G23" s="41">
        <v>0</v>
      </c>
      <c r="H23" s="41">
        <v>0</v>
      </c>
      <c r="I23" s="41">
        <v>2</v>
      </c>
      <c r="J23" s="41">
        <v>2</v>
      </c>
      <c r="K23" s="41">
        <v>0</v>
      </c>
      <c r="L23" s="41">
        <v>1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5.75" x14ac:dyDescent="0.25">
      <c r="A24" s="39"/>
      <c r="B24" s="382"/>
      <c r="C24" s="377"/>
      <c r="D24" s="40" t="s">
        <v>22</v>
      </c>
      <c r="E24" s="33">
        <f t="shared" si="2"/>
        <v>1</v>
      </c>
      <c r="F24" s="33">
        <f t="shared" si="3"/>
        <v>0</v>
      </c>
      <c r="G24" s="41">
        <v>0</v>
      </c>
      <c r="H24" s="41">
        <v>0</v>
      </c>
      <c r="I24" s="41">
        <v>1</v>
      </c>
      <c r="J24" s="41">
        <v>0</v>
      </c>
      <c r="K24" s="41">
        <v>0</v>
      </c>
      <c r="L24" s="41">
        <v>0</v>
      </c>
      <c r="M24" s="46"/>
      <c r="N24" s="47"/>
      <c r="O24" s="30"/>
      <c r="P24" s="31"/>
      <c r="Q24" s="45">
        <f>E24</f>
        <v>1</v>
      </c>
      <c r="R24" s="6"/>
      <c r="S24" s="8"/>
    </row>
    <row r="25" spans="1:19" ht="15.75" x14ac:dyDescent="0.25">
      <c r="A25" s="5"/>
      <c r="B25" s="382" t="s">
        <v>29</v>
      </c>
      <c r="C25" s="377" t="s">
        <v>30</v>
      </c>
      <c r="D25" s="40" t="s">
        <v>21</v>
      </c>
      <c r="E25" s="33">
        <f t="shared" si="2"/>
        <v>22</v>
      </c>
      <c r="F25" s="33">
        <f t="shared" si="3"/>
        <v>52</v>
      </c>
      <c r="G25" s="41">
        <v>0</v>
      </c>
      <c r="H25" s="41">
        <v>0</v>
      </c>
      <c r="I25" s="41">
        <v>9</v>
      </c>
      <c r="J25" s="41">
        <v>8</v>
      </c>
      <c r="K25" s="41">
        <v>13</v>
      </c>
      <c r="L25" s="48">
        <v>41</v>
      </c>
      <c r="M25" s="49">
        <v>0</v>
      </c>
      <c r="N25" s="50">
        <v>3</v>
      </c>
      <c r="O25" s="37">
        <v>0</v>
      </c>
      <c r="P25" s="38">
        <v>0</v>
      </c>
      <c r="Q25" s="31"/>
      <c r="R25" s="6"/>
      <c r="S25" s="8"/>
    </row>
    <row r="26" spans="1:19" ht="15" x14ac:dyDescent="0.25">
      <c r="A26" s="39"/>
      <c r="B26" s="382"/>
      <c r="C26" s="377"/>
      <c r="D26" s="40" t="s">
        <v>22</v>
      </c>
      <c r="E26" s="33">
        <f t="shared" si="2"/>
        <v>220</v>
      </c>
      <c r="F26" s="33">
        <f t="shared" si="3"/>
        <v>1560</v>
      </c>
      <c r="G26" s="41">
        <v>0</v>
      </c>
      <c r="H26" s="41">
        <v>0</v>
      </c>
      <c r="I26" s="41">
        <v>90</v>
      </c>
      <c r="J26" s="41">
        <v>240</v>
      </c>
      <c r="K26" s="41">
        <v>130</v>
      </c>
      <c r="L26" s="48">
        <v>1230</v>
      </c>
      <c r="M26" s="41">
        <v>0</v>
      </c>
      <c r="N26" s="51">
        <v>90</v>
      </c>
      <c r="O26" s="30"/>
      <c r="P26" s="31"/>
      <c r="Q26" s="45">
        <f>((E25*10)+(F25*30))/100</f>
        <v>17.8</v>
      </c>
      <c r="R26" s="14"/>
      <c r="S26" s="8"/>
    </row>
    <row r="27" spans="1:19" ht="15.75" x14ac:dyDescent="0.25">
      <c r="A27" s="5"/>
      <c r="B27" s="382"/>
      <c r="C27" s="377" t="s">
        <v>31</v>
      </c>
      <c r="D27" s="40" t="s">
        <v>21</v>
      </c>
      <c r="E27" s="33">
        <f t="shared" si="2"/>
        <v>0</v>
      </c>
      <c r="F27" s="33">
        <f t="shared" si="3"/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5.75" x14ac:dyDescent="0.25">
      <c r="A28" s="39"/>
      <c r="B28" s="382"/>
      <c r="C28" s="377"/>
      <c r="D28" s="40" t="s">
        <v>22</v>
      </c>
      <c r="E28" s="33">
        <f t="shared" si="2"/>
        <v>0</v>
      </c>
      <c r="F28" s="33">
        <f t="shared" si="3"/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f>((E27*10)+(F27*30))/100</f>
        <v>0</v>
      </c>
      <c r="R28" s="6"/>
      <c r="S28" s="8"/>
    </row>
    <row r="29" spans="1:19" ht="15" x14ac:dyDescent="0.25">
      <c r="A29" s="5"/>
      <c r="B29" s="376" t="s">
        <v>32</v>
      </c>
      <c r="C29" s="377"/>
      <c r="D29" s="40" t="s">
        <v>21</v>
      </c>
      <c r="E29" s="33">
        <f t="shared" si="2"/>
        <v>0</v>
      </c>
      <c r="F29" s="33">
        <f t="shared" si="3"/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5.75" x14ac:dyDescent="0.25">
      <c r="A30" s="5"/>
      <c r="B30" s="376" t="s">
        <v>33</v>
      </c>
      <c r="C30" s="377"/>
      <c r="D30" s="40" t="s">
        <v>21</v>
      </c>
      <c r="E30" s="33">
        <f t="shared" si="2"/>
        <v>0</v>
      </c>
      <c r="F30" s="33">
        <f t="shared" si="3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5.75" x14ac:dyDescent="0.25">
      <c r="A31" s="5"/>
      <c r="B31" s="376" t="s">
        <v>34</v>
      </c>
      <c r="C31" s="377"/>
      <c r="D31" s="40" t="s">
        <v>21</v>
      </c>
      <c r="E31" s="33">
        <f t="shared" si="2"/>
        <v>0</v>
      </c>
      <c r="F31" s="33">
        <f t="shared" si="3"/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8">
        <v>0</v>
      </c>
      <c r="M31" s="56"/>
      <c r="N31" s="42"/>
      <c r="O31" s="37">
        <v>0</v>
      </c>
      <c r="P31" s="38">
        <v>0</v>
      </c>
      <c r="Q31" s="45">
        <f>F31</f>
        <v>0</v>
      </c>
      <c r="R31" s="6"/>
      <c r="S31" s="8"/>
    </row>
    <row r="32" spans="1:19" ht="15" x14ac:dyDescent="0.25">
      <c r="A32" s="5"/>
      <c r="B32" s="376" t="s">
        <v>35</v>
      </c>
      <c r="C32" s="57" t="s">
        <v>36</v>
      </c>
      <c r="D32" s="40" t="s">
        <v>21</v>
      </c>
      <c r="E32" s="33">
        <f t="shared" si="2"/>
        <v>0</v>
      </c>
      <c r="F32" s="33">
        <f t="shared" si="3"/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f>(E32+F32+E33+F33+E34+F34)/6</f>
        <v>0.33333333333333331</v>
      </c>
      <c r="R32" s="58"/>
      <c r="S32" s="8"/>
    </row>
    <row r="33" spans="1:19" ht="15.75" x14ac:dyDescent="0.25">
      <c r="A33" s="5"/>
      <c r="B33" s="376"/>
      <c r="C33" s="57" t="s">
        <v>37</v>
      </c>
      <c r="D33" s="40" t="s">
        <v>21</v>
      </c>
      <c r="E33" s="33">
        <f t="shared" si="2"/>
        <v>0</v>
      </c>
      <c r="F33" s="33">
        <f t="shared" si="3"/>
        <v>2</v>
      </c>
      <c r="G33" s="41">
        <v>0</v>
      </c>
      <c r="H33" s="41">
        <v>0</v>
      </c>
      <c r="I33" s="41">
        <v>0</v>
      </c>
      <c r="J33" s="41">
        <v>2</v>
      </c>
      <c r="K33" s="41">
        <v>0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5.75" x14ac:dyDescent="0.25">
      <c r="A34" s="5"/>
      <c r="B34" s="384"/>
      <c r="C34" s="59" t="s">
        <v>38</v>
      </c>
      <c r="D34" s="28" t="s">
        <v>21</v>
      </c>
      <c r="E34" s="33">
        <f t="shared" si="2"/>
        <v>0</v>
      </c>
      <c r="F34" s="33">
        <f t="shared" si="3"/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5" x14ac:dyDescent="0.25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5.75" x14ac:dyDescent="0.25">
      <c r="A36" s="5"/>
      <c r="B36" s="6"/>
      <c r="C36" s="6"/>
      <c r="D36" s="385" t="s">
        <v>39</v>
      </c>
      <c r="E36" s="386"/>
      <c r="F36" s="385" t="s">
        <v>40</v>
      </c>
      <c r="G36" s="369"/>
      <c r="H36" s="386" t="s">
        <v>41</v>
      </c>
      <c r="I36" s="386"/>
      <c r="J36" s="369"/>
      <c r="K36" s="6"/>
      <c r="L36" s="6"/>
      <c r="M36" s="389" t="s">
        <v>42</v>
      </c>
      <c r="N36" s="390"/>
      <c r="O36" s="66" t="s">
        <v>43</v>
      </c>
      <c r="P36" s="6"/>
      <c r="Q36" s="6"/>
      <c r="R36" s="6"/>
      <c r="S36" s="8"/>
    </row>
    <row r="37" spans="1:19" ht="15.75" x14ac:dyDescent="0.25">
      <c r="A37" s="5"/>
      <c r="B37" s="6"/>
      <c r="C37" s="6"/>
      <c r="D37" s="387"/>
      <c r="E37" s="388"/>
      <c r="F37" s="387"/>
      <c r="G37" s="371"/>
      <c r="H37" s="388"/>
      <c r="I37" s="388"/>
      <c r="J37" s="371"/>
      <c r="K37" s="6"/>
      <c r="L37" s="6"/>
      <c r="M37" s="67" t="s">
        <v>44</v>
      </c>
      <c r="N37" s="40"/>
      <c r="O37" s="41">
        <v>0</v>
      </c>
      <c r="P37" s="6"/>
      <c r="Q37" s="6"/>
      <c r="R37" s="6"/>
      <c r="S37" s="8"/>
    </row>
    <row r="38" spans="1:19" ht="30" x14ac:dyDescent="0.25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3</v>
      </c>
      <c r="P38" s="6"/>
      <c r="Q38" s="6"/>
      <c r="R38" s="6"/>
      <c r="S38" s="8"/>
    </row>
    <row r="39" spans="1:19" ht="15.75" x14ac:dyDescent="0.25">
      <c r="A39" s="5"/>
      <c r="B39" s="6"/>
      <c r="C39" s="6"/>
      <c r="D39" s="76">
        <v>11</v>
      </c>
      <c r="E39" s="77">
        <v>11</v>
      </c>
      <c r="F39" s="77">
        <v>7</v>
      </c>
      <c r="G39" s="78">
        <v>126</v>
      </c>
      <c r="H39" s="79">
        <v>3</v>
      </c>
      <c r="I39" s="80">
        <v>0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5.75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5.75" x14ac:dyDescent="0.25">
      <c r="A41" s="5"/>
      <c r="B41" s="393" t="s">
        <v>50</v>
      </c>
      <c r="C41" s="394"/>
      <c r="D41" s="397" t="s">
        <v>51</v>
      </c>
      <c r="E41" s="398"/>
      <c r="F41" s="399" t="s">
        <v>52</v>
      </c>
      <c r="G41" s="400"/>
      <c r="H41" s="398" t="s">
        <v>53</v>
      </c>
      <c r="I41" s="398"/>
      <c r="J41" s="397" t="s">
        <v>54</v>
      </c>
      <c r="K41" s="401"/>
      <c r="L41" s="6"/>
      <c r="M41" s="6"/>
      <c r="N41" s="6"/>
      <c r="O41" s="6"/>
      <c r="P41" s="6"/>
      <c r="Q41" s="6"/>
      <c r="R41" s="6"/>
      <c r="S41" s="8"/>
    </row>
    <row r="42" spans="1:19" ht="15.75" x14ac:dyDescent="0.25">
      <c r="A42" s="5"/>
      <c r="B42" s="395"/>
      <c r="C42" s="396"/>
      <c r="D42" s="83" t="s">
        <v>55</v>
      </c>
      <c r="E42" s="84" t="s">
        <v>56</v>
      </c>
      <c r="F42" s="85" t="s">
        <v>55</v>
      </c>
      <c r="G42" s="84" t="s">
        <v>56</v>
      </c>
      <c r="H42" s="82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412" t="s">
        <v>57</v>
      </c>
      <c r="P42" s="412"/>
      <c r="Q42" s="89">
        <f>SUM(Q43:Q44)</f>
        <v>0</v>
      </c>
      <c r="R42" s="6"/>
      <c r="S42" s="8"/>
    </row>
    <row r="43" spans="1:19" ht="15.75" x14ac:dyDescent="0.25">
      <c r="A43" s="5"/>
      <c r="B43" s="391" t="s">
        <v>58</v>
      </c>
      <c r="C43" s="392"/>
      <c r="D43" s="90">
        <v>0</v>
      </c>
      <c r="E43" s="34">
        <v>0</v>
      </c>
      <c r="F43" s="34">
        <v>1</v>
      </c>
      <c r="G43" s="34">
        <v>0</v>
      </c>
      <c r="H43" s="34">
        <v>1</v>
      </c>
      <c r="I43" s="91">
        <v>0</v>
      </c>
      <c r="J43" s="92">
        <f>D43+F43+H43</f>
        <v>2</v>
      </c>
      <c r="K43" s="92">
        <f>E43+G43+I43</f>
        <v>0</v>
      </c>
      <c r="L43" s="88"/>
      <c r="M43" s="6"/>
      <c r="N43" s="7"/>
      <c r="O43" s="413" t="s">
        <v>59</v>
      </c>
      <c r="P43" s="413"/>
      <c r="Q43" s="93">
        <v>0</v>
      </c>
      <c r="R43" s="7"/>
      <c r="S43" s="8"/>
    </row>
    <row r="44" spans="1:19" ht="15.75" x14ac:dyDescent="0.25">
      <c r="A44" s="5"/>
      <c r="B44" s="403" t="s">
        <v>60</v>
      </c>
      <c r="C44" s="404"/>
      <c r="D44" s="94"/>
      <c r="E44" s="95"/>
      <c r="F44" s="96">
        <v>0</v>
      </c>
      <c r="G44" s="96">
        <v>0</v>
      </c>
      <c r="H44" s="96">
        <v>0</v>
      </c>
      <c r="I44" s="97">
        <v>0</v>
      </c>
      <c r="J44" s="92">
        <f>D44+F44+H44</f>
        <v>0</v>
      </c>
      <c r="K44" s="92">
        <f>E44+G44+I44</f>
        <v>0</v>
      </c>
      <c r="L44" s="88"/>
      <c r="M44" s="6"/>
      <c r="N44" s="7"/>
      <c r="O44" s="413" t="s">
        <v>61</v>
      </c>
      <c r="P44" s="413"/>
      <c r="Q44" s="93">
        <v>0</v>
      </c>
      <c r="R44" s="7"/>
      <c r="S44" s="8"/>
    </row>
    <row r="45" spans="1:19" ht="15.75" x14ac:dyDescent="0.25">
      <c r="A45" s="5"/>
      <c r="B45" s="405" t="s">
        <v>11</v>
      </c>
      <c r="C45" s="406"/>
      <c r="D45" s="98">
        <f>D43</f>
        <v>0</v>
      </c>
      <c r="E45" s="98">
        <f>E43</f>
        <v>0</v>
      </c>
      <c r="F45" s="99">
        <f t="shared" ref="F45:K45" si="4">F43+F44</f>
        <v>1</v>
      </c>
      <c r="G45" s="99">
        <f t="shared" si="4"/>
        <v>0</v>
      </c>
      <c r="H45" s="99">
        <f t="shared" si="4"/>
        <v>1</v>
      </c>
      <c r="I45" s="99">
        <f t="shared" si="4"/>
        <v>0</v>
      </c>
      <c r="J45" s="99">
        <f t="shared" si="4"/>
        <v>2</v>
      </c>
      <c r="K45" s="99">
        <f t="shared" si="4"/>
        <v>0</v>
      </c>
      <c r="L45" s="88"/>
      <c r="M45" s="6"/>
      <c r="N45" s="7"/>
      <c r="O45" s="7"/>
      <c r="P45" s="7"/>
      <c r="Q45" s="7"/>
      <c r="R45" s="7"/>
      <c r="S45" s="8"/>
    </row>
    <row r="46" spans="1:19" ht="15.75" x14ac:dyDescent="0.25">
      <c r="A46" s="5"/>
      <c r="B46" s="391" t="s">
        <v>62</v>
      </c>
      <c r="C46" s="392"/>
      <c r="D46" s="7">
        <v>0</v>
      </c>
      <c r="E46" s="49">
        <v>0</v>
      </c>
      <c r="F46" s="49">
        <v>2</v>
      </c>
      <c r="G46" s="49">
        <v>0</v>
      </c>
      <c r="H46" s="49">
        <v>1</v>
      </c>
      <c r="I46" s="100">
        <v>0</v>
      </c>
      <c r="J46" s="92">
        <f>D46+F46+H46</f>
        <v>3</v>
      </c>
      <c r="K46" s="92">
        <f>E46+G46+I46</f>
        <v>0</v>
      </c>
      <c r="L46" s="88"/>
      <c r="M46" s="6"/>
      <c r="N46" s="7"/>
      <c r="O46" s="7"/>
      <c r="P46" s="7"/>
      <c r="Q46" s="7"/>
      <c r="R46" s="7"/>
      <c r="S46" s="8"/>
    </row>
    <row r="47" spans="1:19" ht="15.75" x14ac:dyDescent="0.25">
      <c r="A47" s="5"/>
      <c r="B47" s="407" t="s">
        <v>63</v>
      </c>
      <c r="C47" s="408"/>
      <c r="D47" s="101">
        <v>0</v>
      </c>
      <c r="E47" s="102">
        <v>0</v>
      </c>
      <c r="F47" s="60">
        <v>0</v>
      </c>
      <c r="G47" s="60">
        <v>0</v>
      </c>
      <c r="H47" s="60">
        <v>0</v>
      </c>
      <c r="I47" s="61">
        <v>0</v>
      </c>
      <c r="J47" s="92">
        <f>D47+F47+H47</f>
        <v>0</v>
      </c>
      <c r="K47" s="92">
        <f>E47+G47+I47</f>
        <v>0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5.75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5.75" x14ac:dyDescent="0.25">
      <c r="A49" s="5"/>
      <c r="B49" s="409" t="s">
        <v>65</v>
      </c>
      <c r="C49" s="410"/>
      <c r="D49" s="410"/>
      <c r="E49" s="410"/>
      <c r="F49" s="410"/>
      <c r="G49" s="411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5.75" x14ac:dyDescent="0.25">
      <c r="A50" s="5"/>
      <c r="B50" s="414" t="s">
        <v>66</v>
      </c>
      <c r="C50" s="415"/>
      <c r="D50" s="415"/>
      <c r="E50" s="415"/>
      <c r="F50" s="415"/>
      <c r="G50" s="416"/>
      <c r="H50" s="106">
        <v>0</v>
      </c>
      <c r="I50" s="6"/>
      <c r="J50" s="417" t="s">
        <v>67</v>
      </c>
      <c r="K50" s="417"/>
      <c r="L50" s="417"/>
      <c r="M50" s="417"/>
      <c r="N50" s="107" t="s">
        <v>43</v>
      </c>
      <c r="O50" s="6"/>
      <c r="P50" s="6"/>
      <c r="Q50" s="6"/>
      <c r="R50" s="6"/>
      <c r="S50" s="8"/>
    </row>
    <row r="51" spans="1:19" ht="15.75" x14ac:dyDescent="0.25">
      <c r="A51" s="5"/>
      <c r="B51" s="341" t="s">
        <v>68</v>
      </c>
      <c r="C51" s="342"/>
      <c r="D51" s="342"/>
      <c r="E51" s="342"/>
      <c r="F51" s="342"/>
      <c r="G51" s="343"/>
      <c r="H51" s="106">
        <v>0</v>
      </c>
      <c r="I51" s="6"/>
      <c r="J51" s="402" t="s">
        <v>69</v>
      </c>
      <c r="K51" s="402"/>
      <c r="L51" s="402"/>
      <c r="M51" s="402"/>
      <c r="N51" s="108">
        <v>42</v>
      </c>
      <c r="O51" s="6"/>
      <c r="P51" s="6"/>
      <c r="Q51" s="6"/>
      <c r="R51" s="6"/>
      <c r="S51" s="8"/>
    </row>
    <row r="52" spans="1:19" ht="15.75" x14ac:dyDescent="0.25">
      <c r="A52" s="5"/>
      <c r="B52" s="341" t="s">
        <v>70</v>
      </c>
      <c r="C52" s="342"/>
      <c r="D52" s="342"/>
      <c r="E52" s="342"/>
      <c r="F52" s="342"/>
      <c r="G52" s="343"/>
      <c r="H52" s="106">
        <v>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5.75" x14ac:dyDescent="0.25">
      <c r="A53" s="5"/>
      <c r="B53" s="341" t="s">
        <v>71</v>
      </c>
      <c r="C53" s="342"/>
      <c r="D53" s="342"/>
      <c r="E53" s="342"/>
      <c r="F53" s="342"/>
      <c r="G53" s="343"/>
      <c r="H53" s="38">
        <v>0</v>
      </c>
      <c r="I53" s="6"/>
      <c r="J53" s="6"/>
      <c r="K53" s="344" t="s">
        <v>72</v>
      </c>
      <c r="L53" s="344"/>
      <c r="M53" s="344"/>
      <c r="N53" s="25"/>
      <c r="O53" s="6"/>
      <c r="P53" s="6"/>
      <c r="Q53" s="6"/>
      <c r="R53" s="6"/>
      <c r="S53" s="8"/>
    </row>
    <row r="54" spans="1:19" ht="15.75" x14ac:dyDescent="0.25">
      <c r="A54" s="5"/>
      <c r="B54" s="341" t="s">
        <v>73</v>
      </c>
      <c r="C54" s="342"/>
      <c r="D54" s="342"/>
      <c r="E54" s="342"/>
      <c r="F54" s="342"/>
      <c r="G54" s="343"/>
      <c r="H54" s="38"/>
      <c r="I54" s="6"/>
      <c r="J54" s="6"/>
      <c r="K54" s="345" t="s">
        <v>74</v>
      </c>
      <c r="L54" s="345"/>
      <c r="M54" s="345"/>
      <c r="N54" s="109"/>
      <c r="O54" s="6"/>
      <c r="P54" s="6"/>
      <c r="Q54" s="6"/>
      <c r="R54" s="6"/>
      <c r="S54" s="8"/>
    </row>
    <row r="55" spans="1:19" ht="15.75" x14ac:dyDescent="0.25">
      <c r="A55" s="5"/>
      <c r="B55" s="346" t="s">
        <v>75</v>
      </c>
      <c r="C55" s="347"/>
      <c r="D55" s="347"/>
      <c r="E55" s="347"/>
      <c r="F55" s="347"/>
      <c r="G55" s="348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5" x14ac:dyDescent="0.2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69999998807907104" right="0.69999998807907104" top="0.75" bottom="0.75" header="0.30000001192092901" footer="0.30000001192092901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6817A-88F1-4123-A312-199DF3AF370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39689-9EEF-4831-B2D3-05A09C0C4A2C}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6"/>
  <sheetViews>
    <sheetView showGridLines="0" workbookViewId="0">
      <selection activeCell="R19" sqref="R19"/>
    </sheetView>
  </sheetViews>
  <sheetFormatPr baseColWidth="10" defaultColWidth="11.140625" defaultRowHeight="14.25" customHeight="1" x14ac:dyDescent="0.25"/>
  <cols>
    <col min="1" max="19" width="11.140625" style="1"/>
  </cols>
  <sheetData>
    <row r="1" spans="1:19" ht="1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 x14ac:dyDescent="0.25">
      <c r="A2" s="349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1"/>
    </row>
    <row r="3" spans="1:19" ht="18.75" x14ac:dyDescent="0.25">
      <c r="A3" s="352" t="s">
        <v>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4"/>
    </row>
    <row r="4" spans="1:19" ht="15.75" x14ac:dyDescent="0.2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72" t="s">
        <v>2</v>
      </c>
      <c r="Q4" s="373"/>
      <c r="R4" s="6"/>
      <c r="S4" s="8"/>
    </row>
    <row r="5" spans="1:19" ht="26.25" x14ac:dyDescent="0.25">
      <c r="A5" s="355" t="s">
        <v>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7"/>
    </row>
    <row r="6" spans="1:19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 x14ac:dyDescent="0.25">
      <c r="A7" s="5"/>
      <c r="B7" s="9"/>
      <c r="C7" s="9"/>
      <c r="D7" s="10" t="s">
        <v>4</v>
      </c>
      <c r="E7" s="11" t="s">
        <v>77</v>
      </c>
      <c r="F7" s="9"/>
      <c r="G7" s="9"/>
      <c r="H7" s="9"/>
      <c r="I7" s="9"/>
      <c r="J7" s="6"/>
      <c r="K7" s="6"/>
      <c r="L7" s="6"/>
      <c r="M7" s="6"/>
      <c r="N7" s="6"/>
      <c r="O7" s="9" t="s">
        <v>5</v>
      </c>
      <c r="P7" s="12" t="s">
        <v>76</v>
      </c>
      <c r="Q7" s="13" t="s">
        <v>6</v>
      </c>
      <c r="R7" s="6"/>
      <c r="S7" s="8"/>
    </row>
    <row r="8" spans="1:19" ht="15" x14ac:dyDescent="0.25">
      <c r="A8" s="5"/>
      <c r="B8" s="14"/>
      <c r="C8" s="15"/>
      <c r="D8" s="16" t="s">
        <v>7</v>
      </c>
      <c r="E8" s="10"/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>
        <v>2024</v>
      </c>
      <c r="Q8" s="14"/>
      <c r="R8" s="14"/>
      <c r="S8" s="18"/>
    </row>
    <row r="9" spans="1:19" ht="15.75" thickBot="1" x14ac:dyDescent="0.3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5.75" x14ac:dyDescent="0.25">
      <c r="A10" s="5"/>
      <c r="B10" s="358" t="s">
        <v>9</v>
      </c>
      <c r="C10" s="359"/>
      <c r="D10" s="359" t="s">
        <v>10</v>
      </c>
      <c r="E10" s="359" t="s">
        <v>11</v>
      </c>
      <c r="F10" s="359"/>
      <c r="G10" s="359" t="s">
        <v>12</v>
      </c>
      <c r="H10" s="359"/>
      <c r="I10" s="359" t="s">
        <v>13</v>
      </c>
      <c r="J10" s="359"/>
      <c r="K10" s="359" t="s">
        <v>14</v>
      </c>
      <c r="L10" s="359"/>
      <c r="M10" s="359" t="s">
        <v>15</v>
      </c>
      <c r="N10" s="364"/>
      <c r="O10" s="366" t="s">
        <v>16</v>
      </c>
      <c r="P10" s="369" t="s">
        <v>17</v>
      </c>
      <c r="Q10" s="369" t="s">
        <v>18</v>
      </c>
      <c r="R10" s="6"/>
      <c r="S10" s="8"/>
    </row>
    <row r="11" spans="1:19" ht="15.75" x14ac:dyDescent="0.25">
      <c r="A11" s="5"/>
      <c r="B11" s="360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5"/>
      <c r="O11" s="367"/>
      <c r="P11" s="370"/>
      <c r="Q11" s="370"/>
      <c r="R11" s="6"/>
      <c r="S11" s="8"/>
    </row>
    <row r="12" spans="1:19" ht="30.75" thickBot="1" x14ac:dyDescent="0.3">
      <c r="A12" s="5"/>
      <c r="B12" s="362"/>
      <c r="C12" s="363"/>
      <c r="D12" s="363"/>
      <c r="E12" s="20" t="s">
        <v>19</v>
      </c>
      <c r="F12" s="113" t="s">
        <v>20</v>
      </c>
      <c r="G12" s="20" t="s">
        <v>19</v>
      </c>
      <c r="H12" s="113" t="s">
        <v>20</v>
      </c>
      <c r="I12" s="20" t="s">
        <v>19</v>
      </c>
      <c r="J12" s="113" t="s">
        <v>20</v>
      </c>
      <c r="K12" s="20" t="s">
        <v>19</v>
      </c>
      <c r="L12" s="113" t="s">
        <v>20</v>
      </c>
      <c r="M12" s="20" t="s">
        <v>19</v>
      </c>
      <c r="N12" s="21" t="s">
        <v>20</v>
      </c>
      <c r="O12" s="368"/>
      <c r="P12" s="371"/>
      <c r="Q12" s="371"/>
      <c r="R12" s="6"/>
      <c r="S12" s="8"/>
    </row>
    <row r="13" spans="1:19" ht="16.5" thickBot="1" x14ac:dyDescent="0.3">
      <c r="A13" s="5"/>
      <c r="B13" s="378" t="s">
        <v>11</v>
      </c>
      <c r="C13" s="379"/>
      <c r="D13" s="22" t="s">
        <v>21</v>
      </c>
      <c r="E13" s="23">
        <f t="shared" ref="E13:O13" si="0">SUM(E15,E17,E19,E21,E23,E25,E27,E29,E30,E31,E32,E33,E34)</f>
        <v>64</v>
      </c>
      <c r="F13" s="23">
        <f t="shared" si="0"/>
        <v>216</v>
      </c>
      <c r="G13" s="24">
        <f t="shared" si="0"/>
        <v>1</v>
      </c>
      <c r="H13" s="24">
        <f t="shared" si="0"/>
        <v>1</v>
      </c>
      <c r="I13" s="24">
        <f t="shared" si="0"/>
        <v>39</v>
      </c>
      <c r="J13" s="24">
        <f t="shared" si="0"/>
        <v>72</v>
      </c>
      <c r="K13" s="24">
        <f t="shared" si="0"/>
        <v>24</v>
      </c>
      <c r="L13" s="24">
        <f t="shared" si="0"/>
        <v>143</v>
      </c>
      <c r="M13" s="24">
        <f t="shared" si="0"/>
        <v>0</v>
      </c>
      <c r="N13" s="24">
        <f t="shared" si="0"/>
        <v>0</v>
      </c>
      <c r="O13" s="25">
        <f t="shared" si="0"/>
        <v>2</v>
      </c>
      <c r="P13" s="26">
        <f>(P15+P17+P19+P21+P23+P25+P27+P29+P30+P31+P33+P32+P34)</f>
        <v>0</v>
      </c>
      <c r="Q13" s="27">
        <f>Q16+Q18+Q20+Q22+Q24+Q26+Q28+Q29+Q30+Q31+Q32+Q33+Q34</f>
        <v>63.389743589743588</v>
      </c>
      <c r="R13" s="6"/>
      <c r="S13" s="8"/>
    </row>
    <row r="14" spans="1:19" ht="16.5" thickBot="1" x14ac:dyDescent="0.3">
      <c r="A14" s="5"/>
      <c r="B14" s="380"/>
      <c r="C14" s="381"/>
      <c r="D14" s="28" t="s">
        <v>22</v>
      </c>
      <c r="E14" s="23">
        <f>SUM(E16,E18,E20,E22,E24,E26,E28,E30,E31,E32,E33,E34,E35)</f>
        <v>289</v>
      </c>
      <c r="F14" s="23">
        <f>SUM(F16,F18,F20,F22,F24,F26,F28,F30,F31,F32,F33,F34,F35)</f>
        <v>1910</v>
      </c>
      <c r="G14" s="29">
        <f t="shared" ref="G14:N14" si="1">SUM(G16,G18,G20,G22,G24,G26,G28)</f>
        <v>10</v>
      </c>
      <c r="H14" s="29">
        <f t="shared" si="1"/>
        <v>1</v>
      </c>
      <c r="I14" s="29">
        <f t="shared" si="1"/>
        <v>165</v>
      </c>
      <c r="J14" s="29">
        <f t="shared" si="1"/>
        <v>540</v>
      </c>
      <c r="K14" s="29">
        <f t="shared" si="1"/>
        <v>114</v>
      </c>
      <c r="L14" s="29">
        <f t="shared" si="1"/>
        <v>1369</v>
      </c>
      <c r="M14" s="29">
        <f t="shared" si="1"/>
        <v>0</v>
      </c>
      <c r="N14" s="29">
        <f t="shared" si="1"/>
        <v>0</v>
      </c>
      <c r="O14" s="30"/>
      <c r="P14" s="31"/>
      <c r="Q14" s="32"/>
      <c r="R14" s="6"/>
      <c r="S14" s="8"/>
    </row>
    <row r="15" spans="1:19" ht="16.5" thickBot="1" x14ac:dyDescent="0.3">
      <c r="A15" s="5"/>
      <c r="B15" s="374" t="s">
        <v>23</v>
      </c>
      <c r="C15" s="375"/>
      <c r="D15" s="22" t="s">
        <v>21</v>
      </c>
      <c r="E15" s="33">
        <f t="shared" ref="E15:F34" si="2">G15+I15+K15+M15</f>
        <v>1</v>
      </c>
      <c r="F15" s="33">
        <f t="shared" si="2"/>
        <v>5</v>
      </c>
      <c r="G15" s="34">
        <v>0</v>
      </c>
      <c r="H15" s="34">
        <v>0</v>
      </c>
      <c r="I15" s="34">
        <v>1</v>
      </c>
      <c r="J15" s="34">
        <v>2</v>
      </c>
      <c r="K15" s="34">
        <v>0</v>
      </c>
      <c r="L15" s="34">
        <v>3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6.5" thickBot="1" x14ac:dyDescent="0.3">
      <c r="A16" s="39"/>
      <c r="B16" s="376"/>
      <c r="C16" s="377"/>
      <c r="D16" s="40" t="s">
        <v>22</v>
      </c>
      <c r="E16" s="33">
        <f t="shared" si="2"/>
        <v>1</v>
      </c>
      <c r="F16" s="33">
        <f t="shared" si="2"/>
        <v>0</v>
      </c>
      <c r="G16" s="41">
        <v>0</v>
      </c>
      <c r="H16" s="41">
        <v>0</v>
      </c>
      <c r="I16" s="41">
        <v>1</v>
      </c>
      <c r="J16" s="41">
        <v>0</v>
      </c>
      <c r="K16" s="41">
        <v>0</v>
      </c>
      <c r="L16" s="41">
        <v>0</v>
      </c>
      <c r="M16" s="35"/>
      <c r="N16" s="42"/>
      <c r="O16" s="43">
        <v>0</v>
      </c>
      <c r="P16" s="44"/>
      <c r="Q16" s="45">
        <f>E16</f>
        <v>1</v>
      </c>
      <c r="R16" s="6"/>
      <c r="S16" s="8"/>
    </row>
    <row r="17" spans="1:19" ht="16.5" thickBot="1" x14ac:dyDescent="0.3">
      <c r="A17" s="5"/>
      <c r="B17" s="382" t="s">
        <v>24</v>
      </c>
      <c r="C17" s="383" t="s">
        <v>25</v>
      </c>
      <c r="D17" s="40" t="s">
        <v>21</v>
      </c>
      <c r="E17" s="33">
        <f t="shared" si="2"/>
        <v>8</v>
      </c>
      <c r="F17" s="33">
        <f t="shared" si="2"/>
        <v>27</v>
      </c>
      <c r="G17" s="41">
        <v>0</v>
      </c>
      <c r="H17" s="41">
        <v>0</v>
      </c>
      <c r="I17" s="41">
        <v>5</v>
      </c>
      <c r="J17" s="41">
        <v>13</v>
      </c>
      <c r="K17" s="41">
        <v>3</v>
      </c>
      <c r="L17" s="41">
        <v>14</v>
      </c>
      <c r="M17" s="35">
        <v>0</v>
      </c>
      <c r="N17" s="42">
        <v>0</v>
      </c>
      <c r="O17" s="37">
        <v>0</v>
      </c>
      <c r="P17" s="38">
        <v>0</v>
      </c>
      <c r="Q17" s="31"/>
      <c r="R17" s="6"/>
      <c r="S17" s="8"/>
    </row>
    <row r="18" spans="1:19" ht="21.75" customHeight="1" thickBot="1" x14ac:dyDescent="0.3">
      <c r="A18" s="39"/>
      <c r="B18" s="382"/>
      <c r="C18" s="383"/>
      <c r="D18" s="40" t="s">
        <v>22</v>
      </c>
      <c r="E18" s="33">
        <f t="shared" si="2"/>
        <v>8</v>
      </c>
      <c r="F18" s="33">
        <f t="shared" si="2"/>
        <v>108</v>
      </c>
      <c r="G18" s="41">
        <v>0</v>
      </c>
      <c r="H18" s="41">
        <v>0</v>
      </c>
      <c r="I18" s="41">
        <v>5</v>
      </c>
      <c r="J18" s="41">
        <v>52</v>
      </c>
      <c r="K18" s="41">
        <v>3</v>
      </c>
      <c r="L18" s="41">
        <v>56</v>
      </c>
      <c r="M18" s="35">
        <v>0</v>
      </c>
      <c r="N18" s="42">
        <v>0</v>
      </c>
      <c r="O18" s="43"/>
      <c r="P18" s="44"/>
      <c r="Q18" s="45">
        <f>((E17*1)+(F17*4))/13</f>
        <v>8.9230769230769234</v>
      </c>
      <c r="R18" s="6"/>
      <c r="S18" s="8"/>
    </row>
    <row r="19" spans="1:19" ht="16.5" thickBot="1" x14ac:dyDescent="0.3">
      <c r="A19" s="5"/>
      <c r="B19" s="382"/>
      <c r="C19" s="377" t="s">
        <v>26</v>
      </c>
      <c r="D19" s="40" t="s">
        <v>21</v>
      </c>
      <c r="E19" s="33">
        <f t="shared" si="2"/>
        <v>10</v>
      </c>
      <c r="F19" s="33">
        <f t="shared" si="2"/>
        <v>40</v>
      </c>
      <c r="G19" s="41">
        <v>0</v>
      </c>
      <c r="H19" s="41">
        <v>0</v>
      </c>
      <c r="I19" s="41">
        <v>7</v>
      </c>
      <c r="J19" s="41">
        <v>15</v>
      </c>
      <c r="K19" s="41">
        <v>3</v>
      </c>
      <c r="L19" s="41">
        <v>25</v>
      </c>
      <c r="M19" s="35">
        <v>0</v>
      </c>
      <c r="N19" s="42">
        <v>0</v>
      </c>
      <c r="O19" s="37">
        <v>0</v>
      </c>
      <c r="P19" s="38">
        <v>0</v>
      </c>
      <c r="Q19" s="31"/>
      <c r="R19" s="6"/>
      <c r="S19" s="8"/>
    </row>
    <row r="20" spans="1:19" ht="29.25" customHeight="1" thickBot="1" x14ac:dyDescent="0.3">
      <c r="A20" s="39"/>
      <c r="B20" s="382"/>
      <c r="C20" s="377"/>
      <c r="D20" s="40" t="s">
        <v>22</v>
      </c>
      <c r="E20" s="33">
        <f t="shared" si="2"/>
        <v>10</v>
      </c>
      <c r="F20" s="33">
        <f t="shared" si="2"/>
        <v>40</v>
      </c>
      <c r="G20" s="41">
        <v>0</v>
      </c>
      <c r="H20" s="41">
        <v>0</v>
      </c>
      <c r="I20" s="41">
        <v>7</v>
      </c>
      <c r="J20" s="41">
        <v>15</v>
      </c>
      <c r="K20" s="41">
        <v>3</v>
      </c>
      <c r="L20" s="41">
        <v>25</v>
      </c>
      <c r="M20" s="35">
        <v>0</v>
      </c>
      <c r="N20" s="42">
        <v>0</v>
      </c>
      <c r="O20" s="43"/>
      <c r="P20" s="44"/>
      <c r="Q20" s="45">
        <f>(E19+F19)/12</f>
        <v>4.166666666666667</v>
      </c>
      <c r="R20" s="6"/>
      <c r="S20" s="8"/>
    </row>
    <row r="21" spans="1:19" ht="16.5" thickBot="1" x14ac:dyDescent="0.3">
      <c r="A21" s="5"/>
      <c r="B21" s="382"/>
      <c r="C21" s="377" t="s">
        <v>27</v>
      </c>
      <c r="D21" s="40" t="s">
        <v>21</v>
      </c>
      <c r="E21" s="33">
        <f t="shared" si="2"/>
        <v>14</v>
      </c>
      <c r="F21" s="33">
        <f t="shared" si="2"/>
        <v>82</v>
      </c>
      <c r="G21" s="41">
        <v>0</v>
      </c>
      <c r="H21" s="41">
        <v>1</v>
      </c>
      <c r="I21" s="41">
        <v>9</v>
      </c>
      <c r="J21" s="41">
        <v>23</v>
      </c>
      <c r="K21" s="41">
        <v>5</v>
      </c>
      <c r="L21" s="41">
        <v>58</v>
      </c>
      <c r="M21" s="35">
        <v>0</v>
      </c>
      <c r="N21" s="42">
        <v>0</v>
      </c>
      <c r="O21" s="37">
        <v>2</v>
      </c>
      <c r="P21" s="38">
        <v>0</v>
      </c>
      <c r="Q21" s="31"/>
      <c r="R21" s="6"/>
      <c r="S21" s="8"/>
    </row>
    <row r="22" spans="1:19" ht="27.75" customHeight="1" thickBot="1" x14ac:dyDescent="0.3">
      <c r="A22" s="39"/>
      <c r="B22" s="382"/>
      <c r="C22" s="377"/>
      <c r="D22" s="40" t="s">
        <v>22</v>
      </c>
      <c r="E22" s="33">
        <f t="shared" si="2"/>
        <v>14</v>
      </c>
      <c r="F22" s="33">
        <f t="shared" si="2"/>
        <v>82</v>
      </c>
      <c r="G22" s="41">
        <v>0</v>
      </c>
      <c r="H22" s="41">
        <v>1</v>
      </c>
      <c r="I22" s="41">
        <v>9</v>
      </c>
      <c r="J22" s="41">
        <v>23</v>
      </c>
      <c r="K22" s="41">
        <v>5</v>
      </c>
      <c r="L22" s="41">
        <v>58</v>
      </c>
      <c r="M22" s="35"/>
      <c r="N22" s="42"/>
      <c r="O22" s="43"/>
      <c r="P22" s="44"/>
      <c r="Q22" s="45">
        <f>(E21+F21)/4</f>
        <v>24</v>
      </c>
      <c r="R22" s="6"/>
      <c r="S22" s="8"/>
    </row>
    <row r="23" spans="1:19" ht="16.5" thickBot="1" x14ac:dyDescent="0.3">
      <c r="A23" s="5"/>
      <c r="B23" s="382"/>
      <c r="C23" s="377" t="s">
        <v>28</v>
      </c>
      <c r="D23" s="40" t="s">
        <v>21</v>
      </c>
      <c r="E23" s="33">
        <f t="shared" si="2"/>
        <v>6</v>
      </c>
      <c r="F23" s="33">
        <f t="shared" si="2"/>
        <v>6</v>
      </c>
      <c r="G23" s="41">
        <v>0</v>
      </c>
      <c r="H23" s="41">
        <v>0</v>
      </c>
      <c r="I23" s="41">
        <v>3</v>
      </c>
      <c r="J23" s="41">
        <v>4</v>
      </c>
      <c r="K23" s="41">
        <v>3</v>
      </c>
      <c r="L23" s="41">
        <v>2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6.5" thickBot="1" x14ac:dyDescent="0.3">
      <c r="A24" s="39"/>
      <c r="B24" s="382"/>
      <c r="C24" s="377"/>
      <c r="D24" s="40" t="s">
        <v>22</v>
      </c>
      <c r="E24" s="33">
        <f t="shared" si="2"/>
        <v>6</v>
      </c>
      <c r="F24" s="33">
        <f t="shared" si="2"/>
        <v>0</v>
      </c>
      <c r="G24" s="41">
        <v>0</v>
      </c>
      <c r="H24" s="41">
        <v>0</v>
      </c>
      <c r="I24" s="41">
        <v>3</v>
      </c>
      <c r="J24" s="41">
        <v>0</v>
      </c>
      <c r="K24" s="41">
        <v>3</v>
      </c>
      <c r="L24" s="41">
        <v>0</v>
      </c>
      <c r="M24" s="46"/>
      <c r="N24" s="47"/>
      <c r="O24" s="30"/>
      <c r="P24" s="31"/>
      <c r="Q24" s="45">
        <f>E24</f>
        <v>6</v>
      </c>
      <c r="R24" s="6"/>
      <c r="S24" s="8"/>
    </row>
    <row r="25" spans="1:19" ht="16.5" thickBot="1" x14ac:dyDescent="0.3">
      <c r="A25" s="5"/>
      <c r="B25" s="382" t="s">
        <v>29</v>
      </c>
      <c r="C25" s="377" t="s">
        <v>30</v>
      </c>
      <c r="D25" s="40" t="s">
        <v>21</v>
      </c>
      <c r="E25" s="33">
        <f t="shared" si="2"/>
        <v>25</v>
      </c>
      <c r="F25" s="33">
        <f t="shared" si="2"/>
        <v>56</v>
      </c>
      <c r="G25" s="41">
        <v>1</v>
      </c>
      <c r="H25" s="41">
        <v>0</v>
      </c>
      <c r="I25" s="41">
        <v>14</v>
      </c>
      <c r="J25" s="41">
        <v>15</v>
      </c>
      <c r="K25" s="41">
        <v>10</v>
      </c>
      <c r="L25" s="48">
        <v>41</v>
      </c>
      <c r="M25" s="49">
        <v>0</v>
      </c>
      <c r="N25" s="50">
        <v>0</v>
      </c>
      <c r="O25" s="37">
        <v>0</v>
      </c>
      <c r="P25" s="38">
        <v>0</v>
      </c>
      <c r="Q25" s="31"/>
      <c r="R25" s="6"/>
      <c r="S25" s="8"/>
    </row>
    <row r="26" spans="1:19" ht="15.75" thickBot="1" x14ac:dyDescent="0.3">
      <c r="A26" s="39"/>
      <c r="B26" s="382"/>
      <c r="C26" s="377"/>
      <c r="D26" s="40" t="s">
        <v>22</v>
      </c>
      <c r="E26" s="33">
        <f t="shared" si="2"/>
        <v>250</v>
      </c>
      <c r="F26" s="33">
        <f t="shared" si="2"/>
        <v>1680</v>
      </c>
      <c r="G26" s="41">
        <v>10</v>
      </c>
      <c r="H26" s="41">
        <v>0</v>
      </c>
      <c r="I26" s="41">
        <v>140</v>
      </c>
      <c r="J26" s="41">
        <v>450</v>
      </c>
      <c r="K26" s="41">
        <v>100</v>
      </c>
      <c r="L26" s="48">
        <v>1230</v>
      </c>
      <c r="M26" s="41">
        <v>0</v>
      </c>
      <c r="N26" s="51">
        <v>0</v>
      </c>
      <c r="O26" s="30"/>
      <c r="P26" s="31"/>
      <c r="Q26" s="45">
        <f>((E25*10)+(F25*30))/100</f>
        <v>19.3</v>
      </c>
      <c r="R26" s="14"/>
      <c r="S26" s="8"/>
    </row>
    <row r="27" spans="1:19" ht="16.5" thickBot="1" x14ac:dyDescent="0.3">
      <c r="A27" s="5"/>
      <c r="B27" s="382"/>
      <c r="C27" s="377" t="s">
        <v>31</v>
      </c>
      <c r="D27" s="40" t="s">
        <v>21</v>
      </c>
      <c r="E27" s="33">
        <f t="shared" si="2"/>
        <v>0</v>
      </c>
      <c r="F27" s="33">
        <f t="shared" si="2"/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6.5" thickBot="1" x14ac:dyDescent="0.3">
      <c r="A28" s="39"/>
      <c r="B28" s="382"/>
      <c r="C28" s="377"/>
      <c r="D28" s="40" t="s">
        <v>22</v>
      </c>
      <c r="E28" s="33">
        <f t="shared" si="2"/>
        <v>0</v>
      </c>
      <c r="F28" s="33">
        <f t="shared" si="2"/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f>((E27*10)+(F27*30))/100</f>
        <v>0</v>
      </c>
      <c r="R28" s="6"/>
      <c r="S28" s="8"/>
    </row>
    <row r="29" spans="1:19" ht="15.75" thickBot="1" x14ac:dyDescent="0.3">
      <c r="A29" s="5"/>
      <c r="B29" s="376" t="s">
        <v>32</v>
      </c>
      <c r="C29" s="377"/>
      <c r="D29" s="40" t="s">
        <v>21</v>
      </c>
      <c r="E29" s="33">
        <f t="shared" si="2"/>
        <v>0</v>
      </c>
      <c r="F29" s="33">
        <f t="shared" si="2"/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6.5" thickBot="1" x14ac:dyDescent="0.3">
      <c r="A30" s="5"/>
      <c r="B30" s="376" t="s">
        <v>33</v>
      </c>
      <c r="C30" s="377"/>
      <c r="D30" s="40" t="s">
        <v>21</v>
      </c>
      <c r="E30" s="33">
        <f t="shared" si="2"/>
        <v>0</v>
      </c>
      <c r="F30" s="33">
        <f t="shared" si="2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6.5" thickBot="1" x14ac:dyDescent="0.3">
      <c r="A31" s="5"/>
      <c r="B31" s="376" t="s">
        <v>34</v>
      </c>
      <c r="C31" s="377"/>
      <c r="D31" s="40" t="s">
        <v>21</v>
      </c>
      <c r="E31" s="33">
        <f t="shared" si="2"/>
        <v>0</v>
      </c>
      <c r="F31" s="33">
        <f t="shared" si="2"/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8">
        <v>0</v>
      </c>
      <c r="M31" s="56"/>
      <c r="N31" s="42"/>
      <c r="O31" s="37">
        <v>0</v>
      </c>
      <c r="P31" s="38">
        <v>0</v>
      </c>
      <c r="Q31" s="45">
        <f>F31</f>
        <v>0</v>
      </c>
      <c r="R31" s="6"/>
      <c r="S31" s="8"/>
    </row>
    <row r="32" spans="1:19" ht="15.75" thickBot="1" x14ac:dyDescent="0.3">
      <c r="A32" s="5"/>
      <c r="B32" s="376" t="s">
        <v>35</v>
      </c>
      <c r="C32" s="57" t="s">
        <v>36</v>
      </c>
      <c r="D32" s="40" t="s">
        <v>21</v>
      </c>
      <c r="E32" s="33">
        <f t="shared" si="2"/>
        <v>0</v>
      </c>
      <c r="F32" s="33">
        <f t="shared" si="2"/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f>(E32+F32+E33+F33+E34+F34)/6</f>
        <v>0</v>
      </c>
      <c r="R32" s="58"/>
      <c r="S32" s="8"/>
    </row>
    <row r="33" spans="1:19" ht="16.5" thickBot="1" x14ac:dyDescent="0.3">
      <c r="A33" s="5"/>
      <c r="B33" s="376"/>
      <c r="C33" s="57" t="s">
        <v>37</v>
      </c>
      <c r="D33" s="40" t="s">
        <v>21</v>
      </c>
      <c r="E33" s="33">
        <f t="shared" si="2"/>
        <v>0</v>
      </c>
      <c r="F33" s="33">
        <f t="shared" si="2"/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6.5" thickBot="1" x14ac:dyDescent="0.3">
      <c r="A34" s="5"/>
      <c r="B34" s="384"/>
      <c r="C34" s="59" t="s">
        <v>38</v>
      </c>
      <c r="D34" s="28" t="s">
        <v>21</v>
      </c>
      <c r="E34" s="33">
        <f t="shared" si="2"/>
        <v>0</v>
      </c>
      <c r="F34" s="33">
        <f t="shared" si="2"/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5.75" thickBot="1" x14ac:dyDescent="0.3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5.75" x14ac:dyDescent="0.25">
      <c r="A36" s="5"/>
      <c r="B36" s="6"/>
      <c r="C36" s="6"/>
      <c r="D36" s="385" t="s">
        <v>39</v>
      </c>
      <c r="E36" s="386"/>
      <c r="F36" s="385" t="s">
        <v>40</v>
      </c>
      <c r="G36" s="369"/>
      <c r="H36" s="386" t="s">
        <v>41</v>
      </c>
      <c r="I36" s="386"/>
      <c r="J36" s="369"/>
      <c r="K36" s="6"/>
      <c r="L36" s="6"/>
      <c r="M36" s="389" t="s">
        <v>42</v>
      </c>
      <c r="N36" s="390"/>
      <c r="O36" s="66" t="s">
        <v>43</v>
      </c>
      <c r="P36" s="6"/>
      <c r="Q36" s="6"/>
      <c r="R36" s="6"/>
      <c r="S36" s="8"/>
    </row>
    <row r="37" spans="1:19" ht="16.5" thickBot="1" x14ac:dyDescent="0.3">
      <c r="A37" s="5"/>
      <c r="B37" s="6"/>
      <c r="C37" s="6"/>
      <c r="D37" s="387"/>
      <c r="E37" s="388"/>
      <c r="F37" s="387"/>
      <c r="G37" s="371"/>
      <c r="H37" s="388"/>
      <c r="I37" s="388"/>
      <c r="J37" s="371"/>
      <c r="K37" s="6"/>
      <c r="L37" s="6"/>
      <c r="M37" s="67" t="s">
        <v>44</v>
      </c>
      <c r="N37" s="40"/>
      <c r="O37" s="41">
        <v>1</v>
      </c>
      <c r="P37" s="6"/>
      <c r="Q37" s="6"/>
      <c r="R37" s="6"/>
      <c r="S37" s="8"/>
    </row>
    <row r="38" spans="1:19" ht="30.75" thickBot="1" x14ac:dyDescent="0.3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4</v>
      </c>
      <c r="P38" s="6"/>
      <c r="Q38" s="6"/>
      <c r="R38" s="6"/>
      <c r="S38" s="8"/>
    </row>
    <row r="39" spans="1:19" ht="16.5" thickBot="1" x14ac:dyDescent="0.3">
      <c r="A39" s="5"/>
      <c r="B39" s="6"/>
      <c r="C39" s="6"/>
      <c r="D39" s="76">
        <v>0</v>
      </c>
      <c r="E39" s="77">
        <v>0</v>
      </c>
      <c r="F39" s="77">
        <v>3</v>
      </c>
      <c r="G39" s="78">
        <v>35</v>
      </c>
      <c r="H39" s="79">
        <v>0</v>
      </c>
      <c r="I39" s="80">
        <v>1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6.5" thickBot="1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6.5" thickBot="1" x14ac:dyDescent="0.3">
      <c r="A41" s="5"/>
      <c r="B41" s="393" t="s">
        <v>50</v>
      </c>
      <c r="C41" s="394"/>
      <c r="D41" s="397" t="s">
        <v>51</v>
      </c>
      <c r="E41" s="398"/>
      <c r="F41" s="399" t="s">
        <v>52</v>
      </c>
      <c r="G41" s="400"/>
      <c r="H41" s="398" t="s">
        <v>53</v>
      </c>
      <c r="I41" s="398"/>
      <c r="J41" s="397" t="s">
        <v>54</v>
      </c>
      <c r="K41" s="401"/>
      <c r="L41" s="6"/>
      <c r="M41" s="6"/>
      <c r="N41" s="6"/>
      <c r="O41" s="6"/>
      <c r="P41" s="6"/>
      <c r="Q41" s="6"/>
      <c r="R41" s="6"/>
      <c r="S41" s="8"/>
    </row>
    <row r="42" spans="1:19" ht="16.5" thickBot="1" x14ac:dyDescent="0.3">
      <c r="A42" s="5"/>
      <c r="B42" s="395"/>
      <c r="C42" s="396"/>
      <c r="D42" s="83" t="s">
        <v>55</v>
      </c>
      <c r="E42" s="84" t="s">
        <v>56</v>
      </c>
      <c r="F42" s="85" t="s">
        <v>55</v>
      </c>
      <c r="G42" s="84" t="s">
        <v>56</v>
      </c>
      <c r="H42" s="114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412" t="s">
        <v>57</v>
      </c>
      <c r="P42" s="412"/>
      <c r="Q42" s="89">
        <f>SUM(Q43:Q44)</f>
        <v>1</v>
      </c>
      <c r="R42" s="6"/>
      <c r="S42" s="8"/>
    </row>
    <row r="43" spans="1:19" ht="16.5" thickBot="1" x14ac:dyDescent="0.3">
      <c r="A43" s="5"/>
      <c r="B43" s="391" t="s">
        <v>58</v>
      </c>
      <c r="C43" s="392"/>
      <c r="D43" s="90">
        <v>2</v>
      </c>
      <c r="E43" s="34">
        <v>0</v>
      </c>
      <c r="F43" s="34">
        <v>51</v>
      </c>
      <c r="G43" s="34">
        <v>1</v>
      </c>
      <c r="H43" s="34">
        <v>49</v>
      </c>
      <c r="I43" s="91">
        <v>2</v>
      </c>
      <c r="J43" s="92">
        <f>D43+F43+H43</f>
        <v>102</v>
      </c>
      <c r="K43" s="92">
        <f>E43+G43+I43</f>
        <v>3</v>
      </c>
      <c r="L43" s="88"/>
      <c r="M43" s="6"/>
      <c r="N43" s="7"/>
      <c r="O43" s="413" t="s">
        <v>59</v>
      </c>
      <c r="P43" s="413"/>
      <c r="Q43" s="93">
        <v>0</v>
      </c>
      <c r="R43" s="7"/>
      <c r="S43" s="8"/>
    </row>
    <row r="44" spans="1:19" ht="16.5" thickBot="1" x14ac:dyDescent="0.3">
      <c r="A44" s="5"/>
      <c r="B44" s="403" t="s">
        <v>60</v>
      </c>
      <c r="C44" s="404"/>
      <c r="D44" s="94"/>
      <c r="E44" s="95"/>
      <c r="F44" s="96">
        <v>0</v>
      </c>
      <c r="G44" s="96">
        <v>0</v>
      </c>
      <c r="H44" s="96">
        <v>0</v>
      </c>
      <c r="I44" s="97">
        <v>0</v>
      </c>
      <c r="J44" s="92">
        <f>D44+F44+H44</f>
        <v>0</v>
      </c>
      <c r="K44" s="92">
        <f>E44+G44+I44</f>
        <v>0</v>
      </c>
      <c r="L44" s="88"/>
      <c r="M44" s="6"/>
      <c r="N44" s="7"/>
      <c r="O44" s="413" t="s">
        <v>61</v>
      </c>
      <c r="P44" s="413"/>
      <c r="Q44" s="93">
        <v>1</v>
      </c>
      <c r="R44" s="7"/>
      <c r="S44" s="8"/>
    </row>
    <row r="45" spans="1:19" ht="16.5" thickBot="1" x14ac:dyDescent="0.3">
      <c r="A45" s="5"/>
      <c r="B45" s="405" t="s">
        <v>11</v>
      </c>
      <c r="C45" s="406"/>
      <c r="D45" s="98">
        <f>D43</f>
        <v>2</v>
      </c>
      <c r="E45" s="98">
        <f>E43</f>
        <v>0</v>
      </c>
      <c r="F45" s="99">
        <f t="shared" ref="F45:K45" si="3">F43+F44</f>
        <v>51</v>
      </c>
      <c r="G45" s="99">
        <f t="shared" si="3"/>
        <v>1</v>
      </c>
      <c r="H45" s="99">
        <f t="shared" si="3"/>
        <v>49</v>
      </c>
      <c r="I45" s="99">
        <f t="shared" si="3"/>
        <v>2</v>
      </c>
      <c r="J45" s="99">
        <f t="shared" si="3"/>
        <v>102</v>
      </c>
      <c r="K45" s="99">
        <f t="shared" si="3"/>
        <v>3</v>
      </c>
      <c r="L45" s="88"/>
      <c r="M45" s="6"/>
      <c r="N45" s="7"/>
      <c r="O45" s="7"/>
      <c r="P45" s="7"/>
      <c r="Q45" s="7"/>
      <c r="R45" s="7"/>
      <c r="S45" s="8"/>
    </row>
    <row r="46" spans="1:19" ht="16.5" thickBot="1" x14ac:dyDescent="0.3">
      <c r="A46" s="5"/>
      <c r="B46" s="391" t="s">
        <v>62</v>
      </c>
      <c r="C46" s="392"/>
      <c r="D46" s="7">
        <v>3</v>
      </c>
      <c r="E46" s="49">
        <v>0</v>
      </c>
      <c r="F46" s="49">
        <v>82</v>
      </c>
      <c r="G46" s="49">
        <v>3</v>
      </c>
      <c r="H46" s="49">
        <v>106</v>
      </c>
      <c r="I46" s="100">
        <v>3</v>
      </c>
      <c r="J46" s="92">
        <f>D46+F46+H46</f>
        <v>191</v>
      </c>
      <c r="K46" s="92">
        <f>E46+G46+I46</f>
        <v>6</v>
      </c>
      <c r="L46" s="88"/>
      <c r="M46" s="6"/>
      <c r="N46" s="7"/>
      <c r="O46" s="7"/>
      <c r="P46" s="7"/>
      <c r="Q46" s="7"/>
      <c r="R46" s="7"/>
      <c r="S46" s="8"/>
    </row>
    <row r="47" spans="1:19" ht="16.5" thickBot="1" x14ac:dyDescent="0.3">
      <c r="A47" s="5"/>
      <c r="B47" s="407" t="s">
        <v>63</v>
      </c>
      <c r="C47" s="408"/>
      <c r="D47" s="101">
        <v>3</v>
      </c>
      <c r="E47" s="102">
        <v>1</v>
      </c>
      <c r="F47" s="60">
        <v>3</v>
      </c>
      <c r="G47" s="60">
        <v>1</v>
      </c>
      <c r="H47" s="60">
        <v>12</v>
      </c>
      <c r="I47" s="61">
        <v>2</v>
      </c>
      <c r="J47" s="92">
        <f>D47+F47+H47</f>
        <v>18</v>
      </c>
      <c r="K47" s="92">
        <f>E47+G47+I47</f>
        <v>4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6.5" thickBot="1" x14ac:dyDescent="0.3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6.5" thickBot="1" x14ac:dyDescent="0.3">
      <c r="A49" s="5"/>
      <c r="B49" s="409" t="s">
        <v>65</v>
      </c>
      <c r="C49" s="410"/>
      <c r="D49" s="410"/>
      <c r="E49" s="410"/>
      <c r="F49" s="410"/>
      <c r="G49" s="411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6.5" thickBot="1" x14ac:dyDescent="0.3">
      <c r="A50" s="5"/>
      <c r="B50" s="414" t="s">
        <v>66</v>
      </c>
      <c r="C50" s="415"/>
      <c r="D50" s="415"/>
      <c r="E50" s="415"/>
      <c r="F50" s="415"/>
      <c r="G50" s="416"/>
      <c r="H50" s="106">
        <v>14</v>
      </c>
      <c r="I50" s="6"/>
      <c r="J50" s="417" t="s">
        <v>67</v>
      </c>
      <c r="K50" s="417"/>
      <c r="L50" s="417"/>
      <c r="M50" s="417"/>
      <c r="N50" s="107" t="s">
        <v>43</v>
      </c>
      <c r="O50" s="6"/>
      <c r="P50" s="6"/>
      <c r="Q50" s="6"/>
      <c r="R50" s="6"/>
      <c r="S50" s="8"/>
    </row>
    <row r="51" spans="1:19" ht="16.5" thickBot="1" x14ac:dyDescent="0.3">
      <c r="A51" s="5"/>
      <c r="B51" s="341" t="s">
        <v>68</v>
      </c>
      <c r="C51" s="342"/>
      <c r="D51" s="342"/>
      <c r="E51" s="342"/>
      <c r="F51" s="342"/>
      <c r="G51" s="343"/>
      <c r="H51" s="106">
        <v>13</v>
      </c>
      <c r="I51" s="6"/>
      <c r="J51" s="402" t="s">
        <v>69</v>
      </c>
      <c r="K51" s="402"/>
      <c r="L51" s="402"/>
      <c r="M51" s="402"/>
      <c r="N51" s="108">
        <v>48</v>
      </c>
      <c r="O51" s="6"/>
      <c r="P51" s="6"/>
      <c r="Q51" s="6"/>
      <c r="R51" s="6"/>
      <c r="S51" s="8"/>
    </row>
    <row r="52" spans="1:19" ht="16.5" thickBot="1" x14ac:dyDescent="0.3">
      <c r="A52" s="5"/>
      <c r="B52" s="341" t="s">
        <v>70</v>
      </c>
      <c r="C52" s="342"/>
      <c r="D52" s="342"/>
      <c r="E52" s="342"/>
      <c r="F52" s="342"/>
      <c r="G52" s="343"/>
      <c r="H52" s="106">
        <v>13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5.75" x14ac:dyDescent="0.25">
      <c r="A53" s="5"/>
      <c r="B53" s="341" t="s">
        <v>71</v>
      </c>
      <c r="C53" s="342"/>
      <c r="D53" s="342"/>
      <c r="E53" s="342"/>
      <c r="F53" s="342"/>
      <c r="G53" s="343"/>
      <c r="H53" s="38">
        <v>0</v>
      </c>
      <c r="I53" s="6"/>
      <c r="J53" s="6"/>
      <c r="K53" s="344" t="s">
        <v>72</v>
      </c>
      <c r="L53" s="344"/>
      <c r="M53" s="344"/>
      <c r="N53" s="25"/>
      <c r="O53" s="6"/>
      <c r="P53" s="6"/>
      <c r="Q53" s="6"/>
      <c r="R53" s="6"/>
      <c r="S53" s="8"/>
    </row>
    <row r="54" spans="1:19" ht="16.5" thickBot="1" x14ac:dyDescent="0.3">
      <c r="A54" s="5"/>
      <c r="B54" s="341" t="s">
        <v>73</v>
      </c>
      <c r="C54" s="342"/>
      <c r="D54" s="342"/>
      <c r="E54" s="342"/>
      <c r="F54" s="342"/>
      <c r="G54" s="343"/>
      <c r="H54" s="38"/>
      <c r="I54" s="6"/>
      <c r="J54" s="6"/>
      <c r="K54" s="345" t="s">
        <v>74</v>
      </c>
      <c r="L54" s="345"/>
      <c r="M54" s="345"/>
      <c r="N54" s="109"/>
      <c r="O54" s="6"/>
      <c r="P54" s="6"/>
      <c r="Q54" s="6"/>
      <c r="R54" s="6"/>
      <c r="S54" s="8"/>
    </row>
    <row r="55" spans="1:19" ht="16.5" thickBot="1" x14ac:dyDescent="0.3">
      <c r="A55" s="5"/>
      <c r="B55" s="346" t="s">
        <v>75</v>
      </c>
      <c r="C55" s="347"/>
      <c r="D55" s="347"/>
      <c r="E55" s="347"/>
      <c r="F55" s="347"/>
      <c r="G55" s="348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5.75" thickBot="1" x14ac:dyDescent="0.3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P10:P12"/>
    <mergeCell ref="Q10:Q12"/>
    <mergeCell ref="B13:C14"/>
    <mergeCell ref="B15:C16"/>
    <mergeCell ref="A2:S2"/>
    <mergeCell ref="A3:S3"/>
    <mergeCell ref="P4:Q4"/>
    <mergeCell ref="A5:S5"/>
    <mergeCell ref="B10:C12"/>
    <mergeCell ref="D10:D12"/>
    <mergeCell ref="E10:F11"/>
    <mergeCell ref="G10:H11"/>
    <mergeCell ref="I10:J11"/>
    <mergeCell ref="K10:L11"/>
    <mergeCell ref="B25:B28"/>
    <mergeCell ref="C25:C26"/>
    <mergeCell ref="C27:C28"/>
    <mergeCell ref="M10:N11"/>
    <mergeCell ref="O10:O12"/>
    <mergeCell ref="B17:B24"/>
    <mergeCell ref="C17:C18"/>
    <mergeCell ref="C19:C20"/>
    <mergeCell ref="C21:C22"/>
    <mergeCell ref="C23:C24"/>
    <mergeCell ref="B29:C29"/>
    <mergeCell ref="B30:C30"/>
    <mergeCell ref="B31:C31"/>
    <mergeCell ref="B32:B34"/>
    <mergeCell ref="D36:E37"/>
    <mergeCell ref="B45:C45"/>
    <mergeCell ref="H36:J37"/>
    <mergeCell ref="M36:N36"/>
    <mergeCell ref="B41:C42"/>
    <mergeCell ref="D41:E41"/>
    <mergeCell ref="F41:G41"/>
    <mergeCell ref="H41:I41"/>
    <mergeCell ref="J41:K41"/>
    <mergeCell ref="F36:G37"/>
    <mergeCell ref="O42:P42"/>
    <mergeCell ref="B43:C43"/>
    <mergeCell ref="O43:P43"/>
    <mergeCell ref="B44:C44"/>
    <mergeCell ref="O44:P44"/>
    <mergeCell ref="K53:M53"/>
    <mergeCell ref="B54:G54"/>
    <mergeCell ref="K54:M54"/>
    <mergeCell ref="B55:G55"/>
    <mergeCell ref="B46:C46"/>
    <mergeCell ref="B47:C47"/>
    <mergeCell ref="B49:G49"/>
    <mergeCell ref="B50:G50"/>
    <mergeCell ref="B52:G52"/>
    <mergeCell ref="B53:G53"/>
    <mergeCell ref="J50:M50"/>
    <mergeCell ref="B51:G51"/>
    <mergeCell ref="J51:M51"/>
  </mergeCells>
  <pageMargins left="0.69999998807907104" right="0.69999998807907104" top="0.75" bottom="0.75" header="0.30000001192092901" footer="0.30000001192092901"/>
  <pageSetup fitToWidth="0" fitToHeight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6"/>
  <sheetViews>
    <sheetView workbookViewId="0">
      <selection activeCell="U35" sqref="U35"/>
    </sheetView>
  </sheetViews>
  <sheetFormatPr baseColWidth="10" defaultColWidth="11.140625" defaultRowHeight="14.25" customHeight="1" x14ac:dyDescent="0.25"/>
  <sheetData>
    <row r="1" spans="1:19" ht="14.25" customHeight="1" x14ac:dyDescent="0.2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</row>
    <row r="2" spans="1:19" ht="14.25" customHeight="1" x14ac:dyDescent="0.25">
      <c r="A2" s="426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8"/>
    </row>
    <row r="3" spans="1:19" ht="14.25" customHeight="1" x14ac:dyDescent="0.25">
      <c r="A3" s="429" t="s">
        <v>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1"/>
    </row>
    <row r="4" spans="1:19" ht="14.25" customHeight="1" x14ac:dyDescent="0.25">
      <c r="A4" s="120"/>
      <c r="B4" s="121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49" t="s">
        <v>2</v>
      </c>
      <c r="Q4" s="450"/>
      <c r="R4" s="121"/>
      <c r="S4" s="123"/>
    </row>
    <row r="5" spans="1:19" ht="14.25" customHeight="1" x14ac:dyDescent="0.25">
      <c r="A5" s="432" t="s">
        <v>3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4"/>
    </row>
    <row r="6" spans="1:19" ht="14.25" customHeight="1" x14ac:dyDescent="0.25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3"/>
    </row>
    <row r="7" spans="1:19" ht="14.25" customHeight="1" x14ac:dyDescent="0.25">
      <c r="A7" s="120"/>
      <c r="B7" s="124"/>
      <c r="C7" s="124"/>
      <c r="D7" s="125" t="s">
        <v>4</v>
      </c>
      <c r="E7" s="126" t="s">
        <v>77</v>
      </c>
      <c r="F7" s="124"/>
      <c r="G7" s="124"/>
      <c r="H7" s="124"/>
      <c r="I7" s="124"/>
      <c r="J7" s="121"/>
      <c r="K7" s="121"/>
      <c r="L7" s="121"/>
      <c r="M7" s="121"/>
      <c r="N7" s="121"/>
      <c r="O7" s="124" t="s">
        <v>5</v>
      </c>
      <c r="P7" s="127" t="s">
        <v>79</v>
      </c>
      <c r="Q7" s="128" t="s">
        <v>6</v>
      </c>
      <c r="R7" s="121"/>
      <c r="S7" s="123"/>
    </row>
    <row r="8" spans="1:19" ht="14.25" customHeight="1" x14ac:dyDescent="0.25">
      <c r="A8" s="120"/>
      <c r="B8" s="129"/>
      <c r="C8" s="130"/>
      <c r="D8" s="131" t="s">
        <v>7</v>
      </c>
      <c r="E8" s="125"/>
      <c r="F8" s="129"/>
      <c r="G8" s="129"/>
      <c r="H8" s="129"/>
      <c r="I8" s="129"/>
      <c r="J8" s="129"/>
      <c r="K8" s="129"/>
      <c r="L8" s="129"/>
      <c r="M8" s="129"/>
      <c r="N8" s="129"/>
      <c r="O8" s="125" t="s">
        <v>8</v>
      </c>
      <c r="P8" s="132">
        <v>2024</v>
      </c>
      <c r="Q8" s="129"/>
      <c r="R8" s="129"/>
      <c r="S8" s="133"/>
    </row>
    <row r="9" spans="1:19" ht="14.25" customHeight="1" thickBot="1" x14ac:dyDescent="0.3">
      <c r="A9" s="120"/>
      <c r="B9" s="129"/>
      <c r="C9" s="130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3"/>
    </row>
    <row r="10" spans="1:19" ht="14.25" customHeight="1" x14ac:dyDescent="0.25">
      <c r="A10" s="120"/>
      <c r="B10" s="435" t="s">
        <v>9</v>
      </c>
      <c r="C10" s="436"/>
      <c r="D10" s="436" t="s">
        <v>10</v>
      </c>
      <c r="E10" s="436" t="s">
        <v>11</v>
      </c>
      <c r="F10" s="436"/>
      <c r="G10" s="436" t="s">
        <v>12</v>
      </c>
      <c r="H10" s="436"/>
      <c r="I10" s="436" t="s">
        <v>13</v>
      </c>
      <c r="J10" s="436"/>
      <c r="K10" s="436" t="s">
        <v>14</v>
      </c>
      <c r="L10" s="436"/>
      <c r="M10" s="436" t="s">
        <v>15</v>
      </c>
      <c r="N10" s="441"/>
      <c r="O10" s="443" t="s">
        <v>16</v>
      </c>
      <c r="P10" s="446" t="s">
        <v>17</v>
      </c>
      <c r="Q10" s="446" t="s">
        <v>18</v>
      </c>
      <c r="R10" s="121"/>
      <c r="S10" s="123"/>
    </row>
    <row r="11" spans="1:19" ht="14.25" customHeight="1" x14ac:dyDescent="0.25">
      <c r="A11" s="120"/>
      <c r="B11" s="437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42"/>
      <c r="O11" s="444"/>
      <c r="P11" s="447"/>
      <c r="Q11" s="447"/>
      <c r="R11" s="121"/>
      <c r="S11" s="123"/>
    </row>
    <row r="12" spans="1:19" ht="14.25" customHeight="1" thickBot="1" x14ac:dyDescent="0.3">
      <c r="A12" s="120"/>
      <c r="B12" s="439"/>
      <c r="C12" s="440"/>
      <c r="D12" s="440"/>
      <c r="E12" s="135" t="s">
        <v>19</v>
      </c>
      <c r="F12" s="134" t="s">
        <v>20</v>
      </c>
      <c r="G12" s="135" t="s">
        <v>19</v>
      </c>
      <c r="H12" s="134" t="s">
        <v>20</v>
      </c>
      <c r="I12" s="135" t="s">
        <v>19</v>
      </c>
      <c r="J12" s="134" t="s">
        <v>20</v>
      </c>
      <c r="K12" s="135" t="s">
        <v>19</v>
      </c>
      <c r="L12" s="134" t="s">
        <v>20</v>
      </c>
      <c r="M12" s="135" t="s">
        <v>19</v>
      </c>
      <c r="N12" s="136" t="s">
        <v>20</v>
      </c>
      <c r="O12" s="445"/>
      <c r="P12" s="448"/>
      <c r="Q12" s="448"/>
      <c r="R12" s="121"/>
      <c r="S12" s="123"/>
    </row>
    <row r="13" spans="1:19" ht="14.25" customHeight="1" thickBot="1" x14ac:dyDescent="0.3">
      <c r="A13" s="120"/>
      <c r="B13" s="455" t="s">
        <v>11</v>
      </c>
      <c r="C13" s="456"/>
      <c r="D13" s="137" t="s">
        <v>21</v>
      </c>
      <c r="E13" s="138">
        <v>62</v>
      </c>
      <c r="F13" s="138">
        <v>239</v>
      </c>
      <c r="G13" s="139">
        <v>1</v>
      </c>
      <c r="H13" s="139">
        <v>0</v>
      </c>
      <c r="I13" s="139">
        <v>37</v>
      </c>
      <c r="J13" s="139">
        <v>73</v>
      </c>
      <c r="K13" s="139">
        <v>24</v>
      </c>
      <c r="L13" s="139">
        <v>165</v>
      </c>
      <c r="M13" s="139">
        <v>0</v>
      </c>
      <c r="N13" s="139">
        <v>1</v>
      </c>
      <c r="O13" s="140">
        <v>0</v>
      </c>
      <c r="P13" s="141">
        <v>1</v>
      </c>
      <c r="Q13" s="142">
        <v>69.116666666666674</v>
      </c>
      <c r="R13" s="121"/>
      <c r="S13" s="123"/>
    </row>
    <row r="14" spans="1:19" ht="14.25" customHeight="1" thickBot="1" x14ac:dyDescent="0.3">
      <c r="A14" s="120"/>
      <c r="B14" s="457"/>
      <c r="C14" s="458"/>
      <c r="D14" s="143" t="s">
        <v>22</v>
      </c>
      <c r="E14" s="138">
        <v>196</v>
      </c>
      <c r="F14" s="138">
        <v>1909</v>
      </c>
      <c r="G14" s="144">
        <v>10</v>
      </c>
      <c r="H14" s="144">
        <v>0</v>
      </c>
      <c r="I14" s="144">
        <v>117</v>
      </c>
      <c r="J14" s="144">
        <v>250</v>
      </c>
      <c r="K14" s="144">
        <v>68</v>
      </c>
      <c r="L14" s="144">
        <v>1627</v>
      </c>
      <c r="M14" s="144">
        <v>0</v>
      </c>
      <c r="N14" s="144">
        <v>30</v>
      </c>
      <c r="O14" s="145"/>
      <c r="P14" s="146"/>
      <c r="Q14" s="147"/>
      <c r="R14" s="121"/>
      <c r="S14" s="123"/>
    </row>
    <row r="15" spans="1:19" ht="14.25" customHeight="1" thickBot="1" x14ac:dyDescent="0.3">
      <c r="A15" s="120"/>
      <c r="B15" s="451" t="s">
        <v>23</v>
      </c>
      <c r="C15" s="452"/>
      <c r="D15" s="137" t="s">
        <v>21</v>
      </c>
      <c r="E15" s="148">
        <v>6</v>
      </c>
      <c r="F15" s="148">
        <v>5</v>
      </c>
      <c r="G15" s="149">
        <v>0</v>
      </c>
      <c r="H15" s="149">
        <v>0</v>
      </c>
      <c r="I15" s="149">
        <v>4</v>
      </c>
      <c r="J15" s="149">
        <v>1</v>
      </c>
      <c r="K15" s="149">
        <v>2</v>
      </c>
      <c r="L15" s="149">
        <v>4</v>
      </c>
      <c r="M15" s="150">
        <v>0</v>
      </c>
      <c r="N15" s="151">
        <v>0</v>
      </c>
      <c r="O15" s="152">
        <v>0</v>
      </c>
      <c r="P15" s="153">
        <v>0</v>
      </c>
      <c r="Q15" s="146"/>
      <c r="R15" s="121"/>
      <c r="S15" s="123"/>
    </row>
    <row r="16" spans="1:19" ht="14.25" customHeight="1" thickBot="1" x14ac:dyDescent="0.3">
      <c r="A16" s="154"/>
      <c r="B16" s="453"/>
      <c r="C16" s="454"/>
      <c r="D16" s="155" t="s">
        <v>22</v>
      </c>
      <c r="E16" s="148">
        <v>5</v>
      </c>
      <c r="F16" s="148">
        <v>0</v>
      </c>
      <c r="G16" s="156">
        <v>0</v>
      </c>
      <c r="H16" s="156">
        <v>0</v>
      </c>
      <c r="I16" s="156">
        <v>4</v>
      </c>
      <c r="J16" s="156">
        <v>0</v>
      </c>
      <c r="K16" s="156">
        <v>1</v>
      </c>
      <c r="L16" s="156">
        <v>0</v>
      </c>
      <c r="M16" s="150"/>
      <c r="N16" s="157"/>
      <c r="O16" s="158">
        <v>0</v>
      </c>
      <c r="P16" s="159"/>
      <c r="Q16" s="160">
        <v>5</v>
      </c>
      <c r="R16" s="121"/>
      <c r="S16" s="123"/>
    </row>
    <row r="17" spans="1:19" ht="14.25" customHeight="1" thickBot="1" x14ac:dyDescent="0.3">
      <c r="A17" s="120"/>
      <c r="B17" s="459" t="s">
        <v>24</v>
      </c>
      <c r="C17" s="460" t="s">
        <v>25</v>
      </c>
      <c r="D17" s="155" t="s">
        <v>21</v>
      </c>
      <c r="E17" s="148">
        <v>4</v>
      </c>
      <c r="F17" s="148">
        <v>38</v>
      </c>
      <c r="G17" s="156">
        <v>0</v>
      </c>
      <c r="H17" s="156">
        <v>0</v>
      </c>
      <c r="I17" s="156">
        <v>1</v>
      </c>
      <c r="J17" s="156">
        <v>12</v>
      </c>
      <c r="K17" s="156">
        <v>3</v>
      </c>
      <c r="L17" s="156">
        <v>26</v>
      </c>
      <c r="M17" s="150">
        <v>0</v>
      </c>
      <c r="N17" s="157">
        <v>0</v>
      </c>
      <c r="O17" s="152">
        <v>0</v>
      </c>
      <c r="P17" s="153">
        <v>0</v>
      </c>
      <c r="Q17" s="146"/>
      <c r="R17" s="121"/>
      <c r="S17" s="123"/>
    </row>
    <row r="18" spans="1:19" ht="14.25" customHeight="1" thickBot="1" x14ac:dyDescent="0.3">
      <c r="A18" s="154"/>
      <c r="B18" s="459"/>
      <c r="C18" s="460"/>
      <c r="D18" s="155" t="s">
        <v>22</v>
      </c>
      <c r="E18" s="148">
        <v>4</v>
      </c>
      <c r="F18" s="148">
        <v>152</v>
      </c>
      <c r="G18" s="156">
        <v>0</v>
      </c>
      <c r="H18" s="156">
        <v>0</v>
      </c>
      <c r="I18" s="156">
        <v>1</v>
      </c>
      <c r="J18" s="156">
        <v>48</v>
      </c>
      <c r="K18" s="156">
        <v>3</v>
      </c>
      <c r="L18" s="156">
        <v>104</v>
      </c>
      <c r="M18" s="150">
        <v>0</v>
      </c>
      <c r="N18" s="157">
        <v>0</v>
      </c>
      <c r="O18" s="158"/>
      <c r="P18" s="159"/>
      <c r="Q18" s="160">
        <v>12</v>
      </c>
      <c r="R18" s="121"/>
      <c r="S18" s="123"/>
    </row>
    <row r="19" spans="1:19" ht="14.25" customHeight="1" thickBot="1" x14ac:dyDescent="0.3">
      <c r="A19" s="120"/>
      <c r="B19" s="459"/>
      <c r="C19" s="454" t="s">
        <v>26</v>
      </c>
      <c r="D19" s="155" t="s">
        <v>21</v>
      </c>
      <c r="E19" s="148">
        <v>17</v>
      </c>
      <c r="F19" s="148">
        <v>60</v>
      </c>
      <c r="G19" s="156">
        <v>0</v>
      </c>
      <c r="H19" s="156">
        <v>0</v>
      </c>
      <c r="I19" s="156">
        <v>9</v>
      </c>
      <c r="J19" s="156">
        <v>24</v>
      </c>
      <c r="K19" s="156">
        <v>8</v>
      </c>
      <c r="L19" s="156">
        <v>36</v>
      </c>
      <c r="M19" s="150">
        <v>0</v>
      </c>
      <c r="N19" s="157">
        <v>0</v>
      </c>
      <c r="O19" s="152">
        <v>0</v>
      </c>
      <c r="P19" s="153">
        <v>0</v>
      </c>
      <c r="Q19" s="146"/>
      <c r="R19" s="121"/>
      <c r="S19" s="123"/>
    </row>
    <row r="20" spans="1:19" ht="14.25" customHeight="1" thickBot="1" x14ac:dyDescent="0.3">
      <c r="A20" s="154"/>
      <c r="B20" s="459"/>
      <c r="C20" s="454"/>
      <c r="D20" s="155" t="s">
        <v>22</v>
      </c>
      <c r="E20" s="148">
        <v>17</v>
      </c>
      <c r="F20" s="148">
        <v>60</v>
      </c>
      <c r="G20" s="156">
        <v>0</v>
      </c>
      <c r="H20" s="156">
        <v>0</v>
      </c>
      <c r="I20" s="156">
        <v>9</v>
      </c>
      <c r="J20" s="156">
        <v>24</v>
      </c>
      <c r="K20" s="156">
        <v>8</v>
      </c>
      <c r="L20" s="156">
        <v>36</v>
      </c>
      <c r="M20" s="150">
        <v>0</v>
      </c>
      <c r="N20" s="157">
        <v>0</v>
      </c>
      <c r="O20" s="158"/>
      <c r="P20" s="159"/>
      <c r="Q20" s="160">
        <v>6.416666666666667</v>
      </c>
      <c r="R20" s="121"/>
      <c r="S20" s="123"/>
    </row>
    <row r="21" spans="1:19" ht="14.25" customHeight="1" thickBot="1" x14ac:dyDescent="0.3">
      <c r="A21" s="120"/>
      <c r="B21" s="459"/>
      <c r="C21" s="454" t="s">
        <v>27</v>
      </c>
      <c r="D21" s="155" t="s">
        <v>21</v>
      </c>
      <c r="E21" s="148">
        <v>13</v>
      </c>
      <c r="F21" s="148">
        <v>73</v>
      </c>
      <c r="G21" s="156">
        <v>0</v>
      </c>
      <c r="H21" s="156">
        <v>0</v>
      </c>
      <c r="I21" s="156">
        <v>9</v>
      </c>
      <c r="J21" s="156">
        <v>27</v>
      </c>
      <c r="K21" s="156">
        <v>4</v>
      </c>
      <c r="L21" s="156">
        <v>46</v>
      </c>
      <c r="M21" s="150">
        <v>0</v>
      </c>
      <c r="N21" s="157">
        <v>0</v>
      </c>
      <c r="O21" s="152">
        <v>0</v>
      </c>
      <c r="P21" s="153">
        <v>0</v>
      </c>
      <c r="Q21" s="146"/>
      <c r="R21" s="121"/>
      <c r="S21" s="123"/>
    </row>
    <row r="22" spans="1:19" ht="14.25" customHeight="1" thickBot="1" x14ac:dyDescent="0.3">
      <c r="A22" s="154"/>
      <c r="B22" s="459"/>
      <c r="C22" s="454"/>
      <c r="D22" s="155" t="s">
        <v>22</v>
      </c>
      <c r="E22" s="148">
        <v>13</v>
      </c>
      <c r="F22" s="148">
        <v>73</v>
      </c>
      <c r="G22" s="156">
        <v>0</v>
      </c>
      <c r="H22" s="156">
        <v>0</v>
      </c>
      <c r="I22" s="156">
        <v>9</v>
      </c>
      <c r="J22" s="156">
        <v>27</v>
      </c>
      <c r="K22" s="156">
        <v>4</v>
      </c>
      <c r="L22" s="156">
        <v>46</v>
      </c>
      <c r="M22" s="150"/>
      <c r="N22" s="157"/>
      <c r="O22" s="158"/>
      <c r="P22" s="159"/>
      <c r="Q22" s="160">
        <v>21.5</v>
      </c>
      <c r="R22" s="121"/>
      <c r="S22" s="123"/>
    </row>
    <row r="23" spans="1:19" ht="14.25" customHeight="1" thickBot="1" x14ac:dyDescent="0.3">
      <c r="A23" s="120"/>
      <c r="B23" s="459"/>
      <c r="C23" s="454" t="s">
        <v>28</v>
      </c>
      <c r="D23" s="155" t="s">
        <v>21</v>
      </c>
      <c r="E23" s="148">
        <v>6</v>
      </c>
      <c r="F23" s="148">
        <v>7</v>
      </c>
      <c r="G23" s="156">
        <v>0</v>
      </c>
      <c r="H23" s="156">
        <v>0</v>
      </c>
      <c r="I23" s="156">
        <v>4</v>
      </c>
      <c r="J23" s="156">
        <v>4</v>
      </c>
      <c r="K23" s="156">
        <v>2</v>
      </c>
      <c r="L23" s="156">
        <v>3</v>
      </c>
      <c r="M23" s="150"/>
      <c r="N23" s="157"/>
      <c r="O23" s="152">
        <v>0</v>
      </c>
      <c r="P23" s="153">
        <v>1</v>
      </c>
      <c r="Q23" s="146"/>
      <c r="R23" s="121"/>
      <c r="S23" s="123"/>
    </row>
    <row r="24" spans="1:19" ht="14.25" customHeight="1" thickBot="1" x14ac:dyDescent="0.3">
      <c r="A24" s="154"/>
      <c r="B24" s="459"/>
      <c r="C24" s="454"/>
      <c r="D24" s="155" t="s">
        <v>22</v>
      </c>
      <c r="E24" s="148">
        <v>6</v>
      </c>
      <c r="F24" s="148">
        <v>2</v>
      </c>
      <c r="G24" s="156">
        <v>0</v>
      </c>
      <c r="H24" s="156">
        <v>0</v>
      </c>
      <c r="I24" s="156">
        <v>4</v>
      </c>
      <c r="J24" s="156">
        <v>1</v>
      </c>
      <c r="K24" s="156">
        <v>2</v>
      </c>
      <c r="L24" s="156">
        <v>1</v>
      </c>
      <c r="M24" s="161"/>
      <c r="N24" s="162"/>
      <c r="O24" s="145"/>
      <c r="P24" s="146"/>
      <c r="Q24" s="160">
        <v>6</v>
      </c>
      <c r="R24" s="121"/>
      <c r="S24" s="123"/>
    </row>
    <row r="25" spans="1:19" ht="14.25" customHeight="1" thickBot="1" x14ac:dyDescent="0.3">
      <c r="A25" s="120"/>
      <c r="B25" s="459" t="s">
        <v>29</v>
      </c>
      <c r="C25" s="454" t="s">
        <v>30</v>
      </c>
      <c r="D25" s="155" t="s">
        <v>21</v>
      </c>
      <c r="E25" s="148">
        <v>13</v>
      </c>
      <c r="F25" s="148">
        <v>54</v>
      </c>
      <c r="G25" s="156">
        <v>1</v>
      </c>
      <c r="H25" s="156">
        <v>0</v>
      </c>
      <c r="I25" s="156">
        <v>7</v>
      </c>
      <c r="J25" s="156">
        <v>5</v>
      </c>
      <c r="K25" s="156">
        <v>5</v>
      </c>
      <c r="L25" s="163">
        <v>48</v>
      </c>
      <c r="M25" s="164">
        <v>0</v>
      </c>
      <c r="N25" s="165">
        <v>1</v>
      </c>
      <c r="O25" s="152">
        <v>0</v>
      </c>
      <c r="P25" s="153">
        <v>0</v>
      </c>
      <c r="Q25" s="146"/>
      <c r="R25" s="121"/>
      <c r="S25" s="123"/>
    </row>
    <row r="26" spans="1:19" ht="14.25" customHeight="1" thickBot="1" x14ac:dyDescent="0.3">
      <c r="A26" s="154"/>
      <c r="B26" s="459"/>
      <c r="C26" s="454"/>
      <c r="D26" s="155" t="s">
        <v>22</v>
      </c>
      <c r="E26" s="148">
        <v>130</v>
      </c>
      <c r="F26" s="148">
        <v>1620</v>
      </c>
      <c r="G26" s="156">
        <v>10</v>
      </c>
      <c r="H26" s="156">
        <v>0</v>
      </c>
      <c r="I26" s="156">
        <v>70</v>
      </c>
      <c r="J26" s="156">
        <v>150</v>
      </c>
      <c r="K26" s="156">
        <v>50</v>
      </c>
      <c r="L26" s="163">
        <v>1440</v>
      </c>
      <c r="M26" s="156">
        <v>0</v>
      </c>
      <c r="N26" s="166">
        <v>30</v>
      </c>
      <c r="O26" s="145"/>
      <c r="P26" s="146"/>
      <c r="Q26" s="160">
        <v>17.5</v>
      </c>
      <c r="R26" s="129"/>
      <c r="S26" s="123"/>
    </row>
    <row r="27" spans="1:19" ht="14.25" customHeight="1" thickBot="1" x14ac:dyDescent="0.3">
      <c r="A27" s="120"/>
      <c r="B27" s="459"/>
      <c r="C27" s="454" t="s">
        <v>31</v>
      </c>
      <c r="D27" s="155" t="s">
        <v>21</v>
      </c>
      <c r="E27" s="148">
        <v>2</v>
      </c>
      <c r="F27" s="148">
        <v>0</v>
      </c>
      <c r="G27" s="156">
        <v>0</v>
      </c>
      <c r="H27" s="156">
        <v>0</v>
      </c>
      <c r="I27" s="156">
        <v>2</v>
      </c>
      <c r="J27" s="156">
        <v>0</v>
      </c>
      <c r="K27" s="156">
        <v>0</v>
      </c>
      <c r="L27" s="163">
        <v>0</v>
      </c>
      <c r="M27" s="163">
        <v>0</v>
      </c>
      <c r="N27" s="163">
        <v>0</v>
      </c>
      <c r="O27" s="152">
        <v>0</v>
      </c>
      <c r="P27" s="153">
        <v>0</v>
      </c>
      <c r="Q27" s="146"/>
      <c r="R27" s="121"/>
      <c r="S27" s="123"/>
    </row>
    <row r="28" spans="1:19" ht="14.25" customHeight="1" thickBot="1" x14ac:dyDescent="0.3">
      <c r="A28" s="154"/>
      <c r="B28" s="459"/>
      <c r="C28" s="454"/>
      <c r="D28" s="155" t="s">
        <v>22</v>
      </c>
      <c r="E28" s="148">
        <v>20</v>
      </c>
      <c r="F28" s="148">
        <v>0</v>
      </c>
      <c r="G28" s="156">
        <v>0</v>
      </c>
      <c r="H28" s="156">
        <v>0</v>
      </c>
      <c r="I28" s="156">
        <v>20</v>
      </c>
      <c r="J28" s="156">
        <v>0</v>
      </c>
      <c r="K28" s="156">
        <v>0</v>
      </c>
      <c r="L28" s="163">
        <v>0</v>
      </c>
      <c r="M28" s="163">
        <v>0</v>
      </c>
      <c r="N28" s="163">
        <v>0</v>
      </c>
      <c r="O28" s="167"/>
      <c r="P28" s="146"/>
      <c r="Q28" s="160">
        <v>0.2</v>
      </c>
      <c r="R28" s="121"/>
      <c r="S28" s="123"/>
    </row>
    <row r="29" spans="1:19" ht="14.25" customHeight="1" thickBot="1" x14ac:dyDescent="0.3">
      <c r="A29" s="120"/>
      <c r="B29" s="453" t="s">
        <v>32</v>
      </c>
      <c r="C29" s="454"/>
      <c r="D29" s="155" t="s">
        <v>21</v>
      </c>
      <c r="E29" s="148">
        <v>0</v>
      </c>
      <c r="F29" s="148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68"/>
      <c r="N29" s="169"/>
      <c r="O29" s="152">
        <v>0</v>
      </c>
      <c r="P29" s="153">
        <v>0</v>
      </c>
      <c r="Q29" s="160"/>
      <c r="R29" s="170"/>
      <c r="S29" s="123"/>
    </row>
    <row r="30" spans="1:19" ht="14.25" customHeight="1" thickBot="1" x14ac:dyDescent="0.3">
      <c r="A30" s="120"/>
      <c r="B30" s="453" t="s">
        <v>33</v>
      </c>
      <c r="C30" s="454"/>
      <c r="D30" s="155" t="s">
        <v>21</v>
      </c>
      <c r="E30" s="148">
        <v>0</v>
      </c>
      <c r="F30" s="148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71"/>
      <c r="N30" s="157"/>
      <c r="O30" s="152">
        <v>0</v>
      </c>
      <c r="P30" s="153">
        <v>0</v>
      </c>
      <c r="Q30" s="160"/>
      <c r="R30" s="121"/>
      <c r="S30" s="123"/>
    </row>
    <row r="31" spans="1:19" ht="14.25" customHeight="1" thickBot="1" x14ac:dyDescent="0.3">
      <c r="A31" s="120"/>
      <c r="B31" s="453" t="s">
        <v>34</v>
      </c>
      <c r="C31" s="454"/>
      <c r="D31" s="155" t="s">
        <v>21</v>
      </c>
      <c r="E31" s="148">
        <v>0</v>
      </c>
      <c r="F31" s="148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63">
        <v>0</v>
      </c>
      <c r="M31" s="171"/>
      <c r="N31" s="157"/>
      <c r="O31" s="152">
        <v>0</v>
      </c>
      <c r="P31" s="153">
        <v>0</v>
      </c>
      <c r="Q31" s="160">
        <v>0</v>
      </c>
      <c r="R31" s="121"/>
      <c r="S31" s="123"/>
    </row>
    <row r="32" spans="1:19" ht="14.25" customHeight="1" thickBot="1" x14ac:dyDescent="0.3">
      <c r="A32" s="120"/>
      <c r="B32" s="453" t="s">
        <v>35</v>
      </c>
      <c r="C32" s="172" t="s">
        <v>36</v>
      </c>
      <c r="D32" s="155" t="s">
        <v>21</v>
      </c>
      <c r="E32" s="148">
        <v>0</v>
      </c>
      <c r="F32" s="148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63">
        <v>0</v>
      </c>
      <c r="M32" s="171"/>
      <c r="N32" s="157"/>
      <c r="O32" s="152">
        <v>0</v>
      </c>
      <c r="P32" s="153">
        <v>0</v>
      </c>
      <c r="Q32" s="160">
        <v>0.5</v>
      </c>
      <c r="R32" s="173"/>
      <c r="S32" s="123"/>
    </row>
    <row r="33" spans="1:19" ht="14.25" customHeight="1" thickBot="1" x14ac:dyDescent="0.3">
      <c r="A33" s="120"/>
      <c r="B33" s="453"/>
      <c r="C33" s="172" t="s">
        <v>37</v>
      </c>
      <c r="D33" s="155" t="s">
        <v>21</v>
      </c>
      <c r="E33" s="148">
        <v>0</v>
      </c>
      <c r="F33" s="148">
        <v>2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63">
        <v>2</v>
      </c>
      <c r="M33" s="171"/>
      <c r="N33" s="157"/>
      <c r="O33" s="152">
        <v>0</v>
      </c>
      <c r="P33" s="153">
        <v>0</v>
      </c>
      <c r="Q33" s="160"/>
      <c r="R33" s="121"/>
      <c r="S33" s="123"/>
    </row>
    <row r="34" spans="1:19" ht="14.25" customHeight="1" thickBot="1" x14ac:dyDescent="0.3">
      <c r="A34" s="120"/>
      <c r="B34" s="461"/>
      <c r="C34" s="174" t="s">
        <v>38</v>
      </c>
      <c r="D34" s="143" t="s">
        <v>21</v>
      </c>
      <c r="E34" s="148">
        <v>1</v>
      </c>
      <c r="F34" s="148">
        <v>0</v>
      </c>
      <c r="G34" s="175">
        <v>0</v>
      </c>
      <c r="H34" s="175">
        <v>0</v>
      </c>
      <c r="I34" s="175">
        <v>1</v>
      </c>
      <c r="J34" s="175">
        <v>0</v>
      </c>
      <c r="K34" s="175">
        <v>0</v>
      </c>
      <c r="L34" s="176">
        <v>0</v>
      </c>
      <c r="M34" s="177"/>
      <c r="N34" s="178"/>
      <c r="O34" s="152">
        <v>0</v>
      </c>
      <c r="P34" s="179">
        <v>0</v>
      </c>
      <c r="Q34" s="160"/>
      <c r="R34" s="121"/>
      <c r="S34" s="123"/>
    </row>
    <row r="35" spans="1:19" ht="14.25" customHeight="1" thickBot="1" x14ac:dyDescent="0.3">
      <c r="A35" s="120"/>
      <c r="B35" s="180"/>
      <c r="C35" s="180"/>
      <c r="D35" s="122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52"/>
      <c r="P35" s="173"/>
      <c r="Q35" s="173"/>
      <c r="R35" s="173"/>
      <c r="S35" s="123"/>
    </row>
    <row r="36" spans="1:19" ht="14.25" customHeight="1" x14ac:dyDescent="0.25">
      <c r="A36" s="120"/>
      <c r="B36" s="121"/>
      <c r="C36" s="121"/>
      <c r="D36" s="462" t="s">
        <v>39</v>
      </c>
      <c r="E36" s="463"/>
      <c r="F36" s="462" t="s">
        <v>40</v>
      </c>
      <c r="G36" s="446"/>
      <c r="H36" s="463" t="s">
        <v>41</v>
      </c>
      <c r="I36" s="463"/>
      <c r="J36" s="446"/>
      <c r="K36" s="121"/>
      <c r="L36" s="121"/>
      <c r="M36" s="466" t="s">
        <v>42</v>
      </c>
      <c r="N36" s="467"/>
      <c r="O36" s="181" t="s">
        <v>43</v>
      </c>
      <c r="P36" s="121"/>
      <c r="Q36" s="121"/>
      <c r="R36" s="121"/>
      <c r="S36" s="123"/>
    </row>
    <row r="37" spans="1:19" ht="14.25" customHeight="1" thickBot="1" x14ac:dyDescent="0.3">
      <c r="A37" s="120"/>
      <c r="B37" s="121"/>
      <c r="C37" s="121"/>
      <c r="D37" s="464"/>
      <c r="E37" s="465"/>
      <c r="F37" s="464"/>
      <c r="G37" s="448"/>
      <c r="H37" s="465"/>
      <c r="I37" s="465"/>
      <c r="J37" s="448"/>
      <c r="K37" s="121"/>
      <c r="L37" s="121"/>
      <c r="M37" s="182" t="s">
        <v>44</v>
      </c>
      <c r="N37" s="155"/>
      <c r="O37" s="156">
        <v>1</v>
      </c>
      <c r="P37" s="121"/>
      <c r="Q37" s="121"/>
      <c r="R37" s="121"/>
      <c r="S37" s="123"/>
    </row>
    <row r="38" spans="1:19" ht="14.25" customHeight="1" thickBot="1" x14ac:dyDescent="0.3">
      <c r="A38" s="120"/>
      <c r="B38" s="121"/>
      <c r="C38" s="121"/>
      <c r="D38" s="183" t="s">
        <v>21</v>
      </c>
      <c r="E38" s="184" t="s">
        <v>22</v>
      </c>
      <c r="F38" s="185" t="s">
        <v>43</v>
      </c>
      <c r="G38" s="186" t="s">
        <v>45</v>
      </c>
      <c r="H38" s="187" t="s">
        <v>46</v>
      </c>
      <c r="I38" s="188" t="s">
        <v>47</v>
      </c>
      <c r="J38" s="189" t="s">
        <v>48</v>
      </c>
      <c r="K38" s="121"/>
      <c r="L38" s="121"/>
      <c r="M38" s="190" t="s">
        <v>49</v>
      </c>
      <c r="N38" s="175"/>
      <c r="O38" s="156">
        <v>5</v>
      </c>
      <c r="P38" s="121"/>
      <c r="Q38" s="121"/>
      <c r="R38" s="121"/>
      <c r="S38" s="123"/>
    </row>
    <row r="39" spans="1:19" ht="14.25" customHeight="1" thickBot="1" x14ac:dyDescent="0.3">
      <c r="A39" s="120"/>
      <c r="B39" s="121"/>
      <c r="C39" s="121"/>
      <c r="D39" s="191">
        <v>1</v>
      </c>
      <c r="E39" s="192">
        <v>1</v>
      </c>
      <c r="F39" s="192">
        <v>4</v>
      </c>
      <c r="G39" s="193">
        <v>33</v>
      </c>
      <c r="H39" s="194">
        <v>1</v>
      </c>
      <c r="I39" s="195">
        <v>0</v>
      </c>
      <c r="J39" s="196">
        <v>0</v>
      </c>
      <c r="K39" s="121"/>
      <c r="L39" s="121"/>
      <c r="M39" s="121"/>
      <c r="N39" s="121"/>
      <c r="O39" s="121"/>
      <c r="P39" s="121"/>
      <c r="Q39" s="121"/>
      <c r="R39" s="121"/>
      <c r="S39" s="123"/>
    </row>
    <row r="40" spans="1:19" ht="14.25" customHeight="1" thickBot="1" x14ac:dyDescent="0.3">
      <c r="A40" s="120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3"/>
    </row>
    <row r="41" spans="1:19" ht="14.25" customHeight="1" thickBot="1" x14ac:dyDescent="0.3">
      <c r="A41" s="120"/>
      <c r="B41" s="470" t="s">
        <v>50</v>
      </c>
      <c r="C41" s="471"/>
      <c r="D41" s="474" t="s">
        <v>51</v>
      </c>
      <c r="E41" s="475"/>
      <c r="F41" s="476" t="s">
        <v>52</v>
      </c>
      <c r="G41" s="477"/>
      <c r="H41" s="475" t="s">
        <v>53</v>
      </c>
      <c r="I41" s="475"/>
      <c r="J41" s="474" t="s">
        <v>54</v>
      </c>
      <c r="K41" s="478"/>
      <c r="L41" s="121"/>
      <c r="M41" s="121"/>
      <c r="N41" s="121"/>
      <c r="O41" s="121"/>
      <c r="P41" s="121"/>
      <c r="Q41" s="121"/>
      <c r="R41" s="121"/>
      <c r="S41" s="123"/>
    </row>
    <row r="42" spans="1:19" ht="14.25" customHeight="1" thickBot="1" x14ac:dyDescent="0.3">
      <c r="A42" s="120"/>
      <c r="B42" s="472"/>
      <c r="C42" s="473"/>
      <c r="D42" s="198" t="s">
        <v>55</v>
      </c>
      <c r="E42" s="199" t="s">
        <v>56</v>
      </c>
      <c r="F42" s="200" t="s">
        <v>55</v>
      </c>
      <c r="G42" s="199" t="s">
        <v>56</v>
      </c>
      <c r="H42" s="197" t="s">
        <v>55</v>
      </c>
      <c r="I42" s="201" t="s">
        <v>56</v>
      </c>
      <c r="J42" s="198" t="s">
        <v>55</v>
      </c>
      <c r="K42" s="202" t="s">
        <v>56</v>
      </c>
      <c r="L42" s="203"/>
      <c r="M42" s="121"/>
      <c r="N42" s="121"/>
      <c r="O42" s="489" t="s">
        <v>57</v>
      </c>
      <c r="P42" s="489"/>
      <c r="Q42" s="204">
        <v>0</v>
      </c>
      <c r="R42" s="121"/>
      <c r="S42" s="123"/>
    </row>
    <row r="43" spans="1:19" ht="14.25" customHeight="1" thickBot="1" x14ac:dyDescent="0.3">
      <c r="A43" s="120"/>
      <c r="B43" s="468" t="s">
        <v>58</v>
      </c>
      <c r="C43" s="469"/>
      <c r="D43" s="205">
        <v>1</v>
      </c>
      <c r="E43" s="149">
        <v>0</v>
      </c>
      <c r="F43" s="149">
        <v>47</v>
      </c>
      <c r="G43" s="149">
        <v>1</v>
      </c>
      <c r="H43" s="149">
        <v>45</v>
      </c>
      <c r="I43" s="206">
        <v>5</v>
      </c>
      <c r="J43" s="207">
        <v>93</v>
      </c>
      <c r="K43" s="207">
        <v>6</v>
      </c>
      <c r="L43" s="203"/>
      <c r="M43" s="121"/>
      <c r="N43" s="122"/>
      <c r="O43" s="490" t="s">
        <v>59</v>
      </c>
      <c r="P43" s="490"/>
      <c r="Q43" s="208">
        <v>0</v>
      </c>
      <c r="R43" s="122"/>
      <c r="S43" s="123"/>
    </row>
    <row r="44" spans="1:19" ht="14.25" customHeight="1" thickBot="1" x14ac:dyDescent="0.3">
      <c r="A44" s="120"/>
      <c r="B44" s="480" t="s">
        <v>60</v>
      </c>
      <c r="C44" s="481"/>
      <c r="D44" s="209"/>
      <c r="E44" s="210"/>
      <c r="F44" s="211">
        <v>0</v>
      </c>
      <c r="G44" s="211">
        <v>0</v>
      </c>
      <c r="H44" s="211">
        <v>1</v>
      </c>
      <c r="I44" s="212">
        <v>0</v>
      </c>
      <c r="J44" s="207">
        <v>1</v>
      </c>
      <c r="K44" s="207">
        <v>0</v>
      </c>
      <c r="L44" s="203"/>
      <c r="M44" s="121"/>
      <c r="N44" s="122"/>
      <c r="O44" s="490" t="s">
        <v>61</v>
      </c>
      <c r="P44" s="490"/>
      <c r="Q44" s="208">
        <v>0</v>
      </c>
      <c r="R44" s="122"/>
      <c r="S44" s="123"/>
    </row>
    <row r="45" spans="1:19" ht="14.25" customHeight="1" thickBot="1" x14ac:dyDescent="0.3">
      <c r="A45" s="120"/>
      <c r="B45" s="482" t="s">
        <v>11</v>
      </c>
      <c r="C45" s="483"/>
      <c r="D45" s="213">
        <v>1</v>
      </c>
      <c r="E45" s="213">
        <v>0</v>
      </c>
      <c r="F45" s="214">
        <v>47</v>
      </c>
      <c r="G45" s="214">
        <v>1</v>
      </c>
      <c r="H45" s="214">
        <v>46</v>
      </c>
      <c r="I45" s="214">
        <v>5</v>
      </c>
      <c r="J45" s="214">
        <v>94</v>
      </c>
      <c r="K45" s="214">
        <v>6</v>
      </c>
      <c r="L45" s="203"/>
      <c r="M45" s="121"/>
      <c r="N45" s="122"/>
      <c r="O45" s="122"/>
      <c r="P45" s="122"/>
      <c r="Q45" s="122"/>
      <c r="R45" s="122"/>
      <c r="S45" s="123"/>
    </row>
    <row r="46" spans="1:19" ht="14.25" customHeight="1" thickBot="1" x14ac:dyDescent="0.3">
      <c r="A46" s="120"/>
      <c r="B46" s="468" t="s">
        <v>62</v>
      </c>
      <c r="C46" s="469"/>
      <c r="D46" s="122">
        <v>1</v>
      </c>
      <c r="E46" s="164">
        <v>0</v>
      </c>
      <c r="F46" s="164">
        <v>65</v>
      </c>
      <c r="G46" s="164">
        <v>1</v>
      </c>
      <c r="H46" s="164">
        <v>107</v>
      </c>
      <c r="I46" s="215">
        <v>1</v>
      </c>
      <c r="J46" s="207">
        <v>173</v>
      </c>
      <c r="K46" s="207">
        <v>2</v>
      </c>
      <c r="L46" s="203"/>
      <c r="M46" s="121"/>
      <c r="N46" s="122"/>
      <c r="O46" s="122"/>
      <c r="P46" s="122"/>
      <c r="Q46" s="122"/>
      <c r="R46" s="122"/>
      <c r="S46" s="123"/>
    </row>
    <row r="47" spans="1:19" ht="14.25" customHeight="1" thickBot="1" x14ac:dyDescent="0.3">
      <c r="A47" s="120"/>
      <c r="B47" s="484" t="s">
        <v>63</v>
      </c>
      <c r="C47" s="485"/>
      <c r="D47" s="216">
        <v>1</v>
      </c>
      <c r="E47" s="217">
        <v>0</v>
      </c>
      <c r="F47" s="175">
        <v>2</v>
      </c>
      <c r="G47" s="175">
        <v>1</v>
      </c>
      <c r="H47" s="175">
        <v>5</v>
      </c>
      <c r="I47" s="176">
        <v>0</v>
      </c>
      <c r="J47" s="207">
        <v>8</v>
      </c>
      <c r="K47" s="207">
        <v>1</v>
      </c>
      <c r="L47" s="203" t="s">
        <v>64</v>
      </c>
      <c r="M47" s="121"/>
      <c r="N47" s="218"/>
      <c r="O47" s="218"/>
      <c r="P47" s="218"/>
      <c r="Q47" s="219"/>
      <c r="R47" s="219"/>
      <c r="S47" s="123"/>
    </row>
    <row r="48" spans="1:19" ht="14.25" customHeight="1" thickBot="1" x14ac:dyDescent="0.3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3"/>
    </row>
    <row r="49" spans="1:19" ht="14.25" customHeight="1" thickBot="1" x14ac:dyDescent="0.3">
      <c r="A49" s="120"/>
      <c r="B49" s="486" t="s">
        <v>65</v>
      </c>
      <c r="C49" s="487"/>
      <c r="D49" s="487"/>
      <c r="E49" s="487"/>
      <c r="F49" s="487"/>
      <c r="G49" s="488"/>
      <c r="H49" s="220" t="s">
        <v>43</v>
      </c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3"/>
    </row>
    <row r="50" spans="1:19" ht="14.25" customHeight="1" thickBot="1" x14ac:dyDescent="0.3">
      <c r="A50" s="120"/>
      <c r="B50" s="491" t="s">
        <v>66</v>
      </c>
      <c r="C50" s="492"/>
      <c r="D50" s="492"/>
      <c r="E50" s="492"/>
      <c r="F50" s="492"/>
      <c r="G50" s="493"/>
      <c r="H50" s="221">
        <v>18</v>
      </c>
      <c r="I50" s="121"/>
      <c r="J50" s="494" t="s">
        <v>67</v>
      </c>
      <c r="K50" s="494"/>
      <c r="L50" s="494"/>
      <c r="M50" s="494"/>
      <c r="N50" s="222" t="s">
        <v>43</v>
      </c>
      <c r="O50" s="121"/>
      <c r="P50" s="121"/>
      <c r="Q50" s="121"/>
      <c r="R50" s="121"/>
      <c r="S50" s="123"/>
    </row>
    <row r="51" spans="1:19" ht="14.25" customHeight="1" thickBot="1" x14ac:dyDescent="0.3">
      <c r="A51" s="120"/>
      <c r="B51" s="418" t="s">
        <v>68</v>
      </c>
      <c r="C51" s="419"/>
      <c r="D51" s="419"/>
      <c r="E51" s="419"/>
      <c r="F51" s="419"/>
      <c r="G51" s="420"/>
      <c r="H51" s="221">
        <v>18</v>
      </c>
      <c r="I51" s="121"/>
      <c r="J51" s="479" t="s">
        <v>69</v>
      </c>
      <c r="K51" s="479"/>
      <c r="L51" s="479"/>
      <c r="M51" s="479"/>
      <c r="N51" s="223">
        <v>47</v>
      </c>
      <c r="O51" s="121"/>
      <c r="P51" s="121"/>
      <c r="Q51" s="121"/>
      <c r="R51" s="121"/>
      <c r="S51" s="123"/>
    </row>
    <row r="52" spans="1:19" ht="14.25" customHeight="1" thickBot="1" x14ac:dyDescent="0.3">
      <c r="A52" s="120"/>
      <c r="B52" s="418" t="s">
        <v>70</v>
      </c>
      <c r="C52" s="419"/>
      <c r="D52" s="419"/>
      <c r="E52" s="419"/>
      <c r="F52" s="419"/>
      <c r="G52" s="420"/>
      <c r="H52" s="221">
        <v>18</v>
      </c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3"/>
    </row>
    <row r="53" spans="1:19" ht="14.25" customHeight="1" x14ac:dyDescent="0.25">
      <c r="A53" s="120"/>
      <c r="B53" s="418" t="s">
        <v>71</v>
      </c>
      <c r="C53" s="419"/>
      <c r="D53" s="419"/>
      <c r="E53" s="419"/>
      <c r="F53" s="419"/>
      <c r="G53" s="420"/>
      <c r="H53" s="153">
        <v>0</v>
      </c>
      <c r="I53" s="121"/>
      <c r="J53" s="121"/>
      <c r="K53" s="421" t="s">
        <v>72</v>
      </c>
      <c r="L53" s="421"/>
      <c r="M53" s="421"/>
      <c r="N53" s="140"/>
      <c r="O53" s="121"/>
      <c r="P53" s="121"/>
      <c r="Q53" s="121"/>
      <c r="R53" s="121"/>
      <c r="S53" s="123"/>
    </row>
    <row r="54" spans="1:19" ht="14.25" customHeight="1" thickBot="1" x14ac:dyDescent="0.3">
      <c r="A54" s="120"/>
      <c r="B54" s="418" t="s">
        <v>73</v>
      </c>
      <c r="C54" s="419"/>
      <c r="D54" s="419"/>
      <c r="E54" s="419"/>
      <c r="F54" s="419"/>
      <c r="G54" s="420"/>
      <c r="H54" s="153"/>
      <c r="I54" s="121"/>
      <c r="J54" s="121"/>
      <c r="K54" s="422" t="s">
        <v>74</v>
      </c>
      <c r="L54" s="422"/>
      <c r="M54" s="422"/>
      <c r="N54" s="224"/>
      <c r="O54" s="121"/>
      <c r="P54" s="121"/>
      <c r="Q54" s="121"/>
      <c r="R54" s="121"/>
      <c r="S54" s="123"/>
    </row>
    <row r="55" spans="1:19" ht="14.25" customHeight="1" thickBot="1" x14ac:dyDescent="0.3">
      <c r="A55" s="120"/>
      <c r="B55" s="423" t="s">
        <v>75</v>
      </c>
      <c r="C55" s="424"/>
      <c r="D55" s="424"/>
      <c r="E55" s="424"/>
      <c r="F55" s="424"/>
      <c r="G55" s="425"/>
      <c r="H55" s="153">
        <v>0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3"/>
    </row>
    <row r="56" spans="1:19" ht="14.25" customHeight="1" thickBot="1" x14ac:dyDescent="0.3">
      <c r="A56" s="225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7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69999998807907104" right="0.69999998807907104" top="0.75" bottom="0.75" header="0.30000001192092901" footer="0.30000001192092901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6DAE7-AAAF-4D0B-88B8-DB76A9178AD4}">
  <dimension ref="A1:S56"/>
  <sheetViews>
    <sheetView workbookViewId="0">
      <selection activeCell="L8" sqref="L8"/>
    </sheetView>
  </sheetViews>
  <sheetFormatPr baseColWidth="10" defaultRowHeight="15" x14ac:dyDescent="0.25"/>
  <sheetData>
    <row r="1" spans="1:19" x14ac:dyDescent="0.25">
      <c r="A1" s="228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30"/>
    </row>
    <row r="2" spans="1:19" ht="21" x14ac:dyDescent="0.25">
      <c r="A2" s="426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8"/>
    </row>
    <row r="3" spans="1:19" ht="18.75" x14ac:dyDescent="0.25">
      <c r="A3" s="429" t="s">
        <v>1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1"/>
    </row>
    <row r="4" spans="1:19" ht="15.75" x14ac:dyDescent="0.25">
      <c r="A4" s="231"/>
      <c r="B4" s="232"/>
      <c r="C4" s="232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449" t="s">
        <v>2</v>
      </c>
      <c r="Q4" s="450"/>
      <c r="R4" s="232"/>
      <c r="S4" s="234"/>
    </row>
    <row r="5" spans="1:19" ht="26.25" x14ac:dyDescent="0.25">
      <c r="A5" s="432" t="s">
        <v>3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4"/>
    </row>
    <row r="6" spans="1:19" ht="15.75" x14ac:dyDescent="0.2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4"/>
    </row>
    <row r="7" spans="1:19" ht="15.75" x14ac:dyDescent="0.25">
      <c r="A7" s="231"/>
      <c r="B7" s="235"/>
      <c r="C7" s="235"/>
      <c r="D7" s="236" t="s">
        <v>4</v>
      </c>
      <c r="E7" s="237" t="s">
        <v>77</v>
      </c>
      <c r="F7" s="235"/>
      <c r="G7" s="235"/>
      <c r="H7" s="235"/>
      <c r="I7" s="235"/>
      <c r="J7" s="232"/>
      <c r="K7" s="232"/>
      <c r="L7" s="232"/>
      <c r="M7" s="232"/>
      <c r="N7" s="232"/>
      <c r="O7" s="235" t="s">
        <v>5</v>
      </c>
      <c r="P7" s="238" t="s">
        <v>80</v>
      </c>
      <c r="Q7" s="239" t="s">
        <v>6</v>
      </c>
      <c r="R7" s="232"/>
      <c r="S7" s="234"/>
    </row>
    <row r="8" spans="1:19" x14ac:dyDescent="0.25">
      <c r="A8" s="231"/>
      <c r="B8" s="240"/>
      <c r="C8" s="241"/>
      <c r="D8" s="242" t="s">
        <v>7</v>
      </c>
      <c r="E8" s="236"/>
      <c r="F8" s="240"/>
      <c r="G8" s="240"/>
      <c r="H8" s="240"/>
      <c r="I8" s="240"/>
      <c r="J8" s="240"/>
      <c r="K8" s="240"/>
      <c r="L8" s="240"/>
      <c r="M8" s="240"/>
      <c r="N8" s="240"/>
      <c r="O8" s="236" t="s">
        <v>8</v>
      </c>
      <c r="P8" s="243">
        <v>2024</v>
      </c>
      <c r="Q8" s="240"/>
      <c r="R8" s="240"/>
      <c r="S8" s="244"/>
    </row>
    <row r="9" spans="1:19" ht="15.75" thickBot="1" x14ac:dyDescent="0.3">
      <c r="A9" s="231"/>
      <c r="B9" s="240"/>
      <c r="C9" s="241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4"/>
    </row>
    <row r="10" spans="1:19" ht="15.75" x14ac:dyDescent="0.25">
      <c r="A10" s="231"/>
      <c r="B10" s="435" t="s">
        <v>9</v>
      </c>
      <c r="C10" s="436"/>
      <c r="D10" s="436" t="s">
        <v>10</v>
      </c>
      <c r="E10" s="436" t="s">
        <v>11</v>
      </c>
      <c r="F10" s="436"/>
      <c r="G10" s="436" t="s">
        <v>12</v>
      </c>
      <c r="H10" s="436"/>
      <c r="I10" s="436" t="s">
        <v>13</v>
      </c>
      <c r="J10" s="436"/>
      <c r="K10" s="436" t="s">
        <v>14</v>
      </c>
      <c r="L10" s="436"/>
      <c r="M10" s="436" t="s">
        <v>15</v>
      </c>
      <c r="N10" s="441"/>
      <c r="O10" s="443" t="s">
        <v>16</v>
      </c>
      <c r="P10" s="446" t="s">
        <v>17</v>
      </c>
      <c r="Q10" s="446" t="s">
        <v>18</v>
      </c>
      <c r="R10" s="232"/>
      <c r="S10" s="234"/>
    </row>
    <row r="11" spans="1:19" ht="15.75" x14ac:dyDescent="0.25">
      <c r="A11" s="231"/>
      <c r="B11" s="437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42"/>
      <c r="O11" s="444"/>
      <c r="P11" s="447"/>
      <c r="Q11" s="447"/>
      <c r="R11" s="232"/>
      <c r="S11" s="234"/>
    </row>
    <row r="12" spans="1:19" ht="30.75" thickBot="1" x14ac:dyDescent="0.3">
      <c r="A12" s="231"/>
      <c r="B12" s="439"/>
      <c r="C12" s="440"/>
      <c r="D12" s="440"/>
      <c r="E12" s="246" t="s">
        <v>19</v>
      </c>
      <c r="F12" s="245" t="s">
        <v>20</v>
      </c>
      <c r="G12" s="246" t="s">
        <v>19</v>
      </c>
      <c r="H12" s="245" t="s">
        <v>20</v>
      </c>
      <c r="I12" s="246" t="s">
        <v>19</v>
      </c>
      <c r="J12" s="245" t="s">
        <v>20</v>
      </c>
      <c r="K12" s="246" t="s">
        <v>19</v>
      </c>
      <c r="L12" s="245" t="s">
        <v>20</v>
      </c>
      <c r="M12" s="246" t="s">
        <v>19</v>
      </c>
      <c r="N12" s="247" t="s">
        <v>20</v>
      </c>
      <c r="O12" s="445"/>
      <c r="P12" s="448"/>
      <c r="Q12" s="448"/>
      <c r="R12" s="232"/>
      <c r="S12" s="234"/>
    </row>
    <row r="13" spans="1:19" ht="16.5" thickBot="1" x14ac:dyDescent="0.3">
      <c r="A13" s="231"/>
      <c r="B13" s="455" t="s">
        <v>11</v>
      </c>
      <c r="C13" s="456"/>
      <c r="D13" s="248" t="s">
        <v>21</v>
      </c>
      <c r="E13" s="249">
        <v>178</v>
      </c>
      <c r="F13" s="249">
        <v>654</v>
      </c>
      <c r="G13" s="250">
        <v>3</v>
      </c>
      <c r="H13" s="250">
        <v>1</v>
      </c>
      <c r="I13" s="250">
        <v>103</v>
      </c>
      <c r="J13" s="250">
        <v>204</v>
      </c>
      <c r="K13" s="250">
        <v>72</v>
      </c>
      <c r="L13" s="250">
        <v>445</v>
      </c>
      <c r="M13" s="250">
        <v>0</v>
      </c>
      <c r="N13" s="250">
        <v>4</v>
      </c>
      <c r="O13" s="251">
        <v>2</v>
      </c>
      <c r="P13" s="252">
        <v>1</v>
      </c>
      <c r="Q13" s="253">
        <v>183.65897435897435</v>
      </c>
      <c r="R13" s="232"/>
      <c r="S13" s="234"/>
    </row>
    <row r="14" spans="1:19" ht="16.5" thickBot="1" x14ac:dyDescent="0.3">
      <c r="A14" s="231"/>
      <c r="B14" s="457"/>
      <c r="C14" s="458"/>
      <c r="D14" s="254" t="s">
        <v>22</v>
      </c>
      <c r="E14" s="249">
        <v>733</v>
      </c>
      <c r="F14" s="249">
        <v>5603</v>
      </c>
      <c r="G14" s="255">
        <v>21</v>
      </c>
      <c r="H14" s="255">
        <v>1</v>
      </c>
      <c r="I14" s="255">
        <v>389</v>
      </c>
      <c r="J14" s="255">
        <v>1102</v>
      </c>
      <c r="K14" s="255">
        <v>322</v>
      </c>
      <c r="L14" s="255">
        <v>4376</v>
      </c>
      <c r="M14" s="255">
        <v>0</v>
      </c>
      <c r="N14" s="255">
        <v>120</v>
      </c>
      <c r="O14" s="256"/>
      <c r="P14" s="257"/>
      <c r="Q14" s="258"/>
      <c r="R14" s="232"/>
      <c r="S14" s="234"/>
    </row>
    <row r="15" spans="1:19" ht="16.5" thickBot="1" x14ac:dyDescent="0.3">
      <c r="A15" s="231"/>
      <c r="B15" s="451" t="s">
        <v>23</v>
      </c>
      <c r="C15" s="452"/>
      <c r="D15" s="248" t="s">
        <v>21</v>
      </c>
      <c r="E15" s="259">
        <v>7</v>
      </c>
      <c r="F15" s="259">
        <v>13</v>
      </c>
      <c r="G15" s="260">
        <v>0</v>
      </c>
      <c r="H15" s="260">
        <v>0</v>
      </c>
      <c r="I15" s="260">
        <v>5</v>
      </c>
      <c r="J15" s="260">
        <v>4</v>
      </c>
      <c r="K15" s="260">
        <v>2</v>
      </c>
      <c r="L15" s="260">
        <v>9</v>
      </c>
      <c r="M15" s="261">
        <v>0</v>
      </c>
      <c r="N15" s="262">
        <v>0</v>
      </c>
      <c r="O15" s="263">
        <v>0</v>
      </c>
      <c r="P15" s="264">
        <v>0</v>
      </c>
      <c r="Q15" s="257"/>
      <c r="R15" s="232"/>
      <c r="S15" s="234"/>
    </row>
    <row r="16" spans="1:19" ht="16.5" thickBot="1" x14ac:dyDescent="0.3">
      <c r="A16" s="265"/>
      <c r="B16" s="453"/>
      <c r="C16" s="454"/>
      <c r="D16" s="266" t="s">
        <v>22</v>
      </c>
      <c r="E16" s="259">
        <v>6</v>
      </c>
      <c r="F16" s="259">
        <v>0</v>
      </c>
      <c r="G16" s="267">
        <v>0</v>
      </c>
      <c r="H16" s="267">
        <v>0</v>
      </c>
      <c r="I16" s="267">
        <v>5</v>
      </c>
      <c r="J16" s="267">
        <v>0</v>
      </c>
      <c r="K16" s="267">
        <v>1</v>
      </c>
      <c r="L16" s="267">
        <v>0</v>
      </c>
      <c r="M16" s="261"/>
      <c r="N16" s="268"/>
      <c r="O16" s="269">
        <v>0</v>
      </c>
      <c r="P16" s="270"/>
      <c r="Q16" s="271">
        <v>6</v>
      </c>
      <c r="R16" s="232"/>
      <c r="S16" s="234"/>
    </row>
    <row r="17" spans="1:19" ht="16.5" thickBot="1" x14ac:dyDescent="0.3">
      <c r="A17" s="231"/>
      <c r="B17" s="459" t="s">
        <v>24</v>
      </c>
      <c r="C17" s="460" t="s">
        <v>25</v>
      </c>
      <c r="D17" s="266" t="s">
        <v>21</v>
      </c>
      <c r="E17" s="259">
        <v>23</v>
      </c>
      <c r="F17" s="259">
        <v>94</v>
      </c>
      <c r="G17" s="267">
        <v>0</v>
      </c>
      <c r="H17" s="267">
        <v>0</v>
      </c>
      <c r="I17" s="267">
        <v>12</v>
      </c>
      <c r="J17" s="267">
        <v>35</v>
      </c>
      <c r="K17" s="267">
        <v>11</v>
      </c>
      <c r="L17" s="267">
        <v>59</v>
      </c>
      <c r="M17" s="261">
        <v>0</v>
      </c>
      <c r="N17" s="268">
        <v>0</v>
      </c>
      <c r="O17" s="263">
        <v>0</v>
      </c>
      <c r="P17" s="264">
        <v>0</v>
      </c>
      <c r="Q17" s="257"/>
      <c r="R17" s="232"/>
      <c r="S17" s="234"/>
    </row>
    <row r="18" spans="1:19" ht="16.5" thickBot="1" x14ac:dyDescent="0.3">
      <c r="A18" s="265"/>
      <c r="B18" s="459"/>
      <c r="C18" s="460"/>
      <c r="D18" s="266" t="s">
        <v>22</v>
      </c>
      <c r="E18" s="259">
        <v>23</v>
      </c>
      <c r="F18" s="259">
        <v>372</v>
      </c>
      <c r="G18" s="267">
        <v>0</v>
      </c>
      <c r="H18" s="267">
        <v>0</v>
      </c>
      <c r="I18" s="267">
        <v>12</v>
      </c>
      <c r="J18" s="267">
        <v>136</v>
      </c>
      <c r="K18" s="267">
        <v>11</v>
      </c>
      <c r="L18" s="267">
        <v>236</v>
      </c>
      <c r="M18" s="261">
        <v>0</v>
      </c>
      <c r="N18" s="268">
        <v>0</v>
      </c>
      <c r="O18" s="269"/>
      <c r="P18" s="270"/>
      <c r="Q18" s="271">
        <v>30.692307692307693</v>
      </c>
      <c r="R18" s="232"/>
      <c r="S18" s="234"/>
    </row>
    <row r="19" spans="1:19" ht="16.5" thickBot="1" x14ac:dyDescent="0.3">
      <c r="A19" s="231"/>
      <c r="B19" s="459"/>
      <c r="C19" s="454" t="s">
        <v>26</v>
      </c>
      <c r="D19" s="266" t="s">
        <v>21</v>
      </c>
      <c r="E19" s="259">
        <v>35</v>
      </c>
      <c r="F19" s="259">
        <v>149</v>
      </c>
      <c r="G19" s="267">
        <v>0</v>
      </c>
      <c r="H19" s="267">
        <v>0</v>
      </c>
      <c r="I19" s="267">
        <v>22</v>
      </c>
      <c r="J19" s="267">
        <v>51</v>
      </c>
      <c r="K19" s="267">
        <v>13</v>
      </c>
      <c r="L19" s="267">
        <v>98</v>
      </c>
      <c r="M19" s="261">
        <v>0</v>
      </c>
      <c r="N19" s="268">
        <v>0</v>
      </c>
      <c r="O19" s="263">
        <v>0</v>
      </c>
      <c r="P19" s="264">
        <v>0</v>
      </c>
      <c r="Q19" s="257"/>
      <c r="R19" s="232"/>
      <c r="S19" s="234"/>
    </row>
    <row r="20" spans="1:19" ht="16.5" thickBot="1" x14ac:dyDescent="0.3">
      <c r="A20" s="265"/>
      <c r="B20" s="459"/>
      <c r="C20" s="454"/>
      <c r="D20" s="266" t="s">
        <v>22</v>
      </c>
      <c r="E20" s="259">
        <v>34</v>
      </c>
      <c r="F20" s="259">
        <v>149</v>
      </c>
      <c r="G20" s="267">
        <v>0</v>
      </c>
      <c r="H20" s="267">
        <v>0</v>
      </c>
      <c r="I20" s="267">
        <v>22</v>
      </c>
      <c r="J20" s="267">
        <v>51</v>
      </c>
      <c r="K20" s="267">
        <v>12</v>
      </c>
      <c r="L20" s="267">
        <v>98</v>
      </c>
      <c r="M20" s="261">
        <v>0</v>
      </c>
      <c r="N20" s="268">
        <v>0</v>
      </c>
      <c r="O20" s="269"/>
      <c r="P20" s="270"/>
      <c r="Q20" s="271">
        <v>15.333333333333334</v>
      </c>
      <c r="R20" s="232"/>
      <c r="S20" s="234"/>
    </row>
    <row r="21" spans="1:19" ht="16.5" thickBot="1" x14ac:dyDescent="0.3">
      <c r="A21" s="231"/>
      <c r="B21" s="459"/>
      <c r="C21" s="454" t="s">
        <v>27</v>
      </c>
      <c r="D21" s="266" t="s">
        <v>21</v>
      </c>
      <c r="E21" s="259">
        <v>36</v>
      </c>
      <c r="F21" s="259">
        <v>216</v>
      </c>
      <c r="G21" s="267">
        <v>1</v>
      </c>
      <c r="H21" s="267">
        <v>1</v>
      </c>
      <c r="I21" s="267">
        <v>22</v>
      </c>
      <c r="J21" s="267">
        <v>74</v>
      </c>
      <c r="K21" s="267">
        <v>13</v>
      </c>
      <c r="L21" s="267">
        <v>141</v>
      </c>
      <c r="M21" s="261">
        <v>0</v>
      </c>
      <c r="N21" s="268">
        <v>0</v>
      </c>
      <c r="O21" s="263">
        <v>2</v>
      </c>
      <c r="P21" s="264">
        <v>0</v>
      </c>
      <c r="Q21" s="257"/>
      <c r="R21" s="232"/>
      <c r="S21" s="234"/>
    </row>
    <row r="22" spans="1:19" ht="16.5" thickBot="1" x14ac:dyDescent="0.3">
      <c r="A22" s="265"/>
      <c r="B22" s="459"/>
      <c r="C22" s="454"/>
      <c r="D22" s="266" t="s">
        <v>22</v>
      </c>
      <c r="E22" s="259">
        <v>36</v>
      </c>
      <c r="F22" s="259">
        <v>216</v>
      </c>
      <c r="G22" s="267">
        <v>1</v>
      </c>
      <c r="H22" s="267">
        <v>1</v>
      </c>
      <c r="I22" s="267">
        <v>22</v>
      </c>
      <c r="J22" s="267">
        <v>74</v>
      </c>
      <c r="K22" s="267">
        <v>13</v>
      </c>
      <c r="L22" s="267">
        <v>141</v>
      </c>
      <c r="M22" s="261"/>
      <c r="N22" s="268"/>
      <c r="O22" s="269"/>
      <c r="P22" s="270"/>
      <c r="Q22" s="271">
        <v>63</v>
      </c>
      <c r="R22" s="232"/>
      <c r="S22" s="234"/>
    </row>
    <row r="23" spans="1:19" ht="16.5" thickBot="1" x14ac:dyDescent="0.3">
      <c r="A23" s="231"/>
      <c r="B23" s="459"/>
      <c r="C23" s="454" t="s">
        <v>28</v>
      </c>
      <c r="D23" s="266" t="s">
        <v>21</v>
      </c>
      <c r="E23" s="259">
        <v>14</v>
      </c>
      <c r="F23" s="259">
        <v>16</v>
      </c>
      <c r="G23" s="267">
        <v>0</v>
      </c>
      <c r="H23" s="267">
        <v>0</v>
      </c>
      <c r="I23" s="267">
        <v>9</v>
      </c>
      <c r="J23" s="267">
        <v>10</v>
      </c>
      <c r="K23" s="267">
        <v>5</v>
      </c>
      <c r="L23" s="267">
        <v>6</v>
      </c>
      <c r="M23" s="261"/>
      <c r="N23" s="268"/>
      <c r="O23" s="263">
        <v>0</v>
      </c>
      <c r="P23" s="264">
        <v>1</v>
      </c>
      <c r="Q23" s="257"/>
      <c r="R23" s="232"/>
      <c r="S23" s="234"/>
    </row>
    <row r="24" spans="1:19" ht="16.5" thickBot="1" x14ac:dyDescent="0.3">
      <c r="A24" s="265"/>
      <c r="B24" s="459"/>
      <c r="C24" s="454"/>
      <c r="D24" s="266" t="s">
        <v>22</v>
      </c>
      <c r="E24" s="259">
        <v>13</v>
      </c>
      <c r="F24" s="259">
        <v>2</v>
      </c>
      <c r="G24" s="267">
        <v>0</v>
      </c>
      <c r="H24" s="267">
        <v>0</v>
      </c>
      <c r="I24" s="267">
        <v>8</v>
      </c>
      <c r="J24" s="267">
        <v>1</v>
      </c>
      <c r="K24" s="267">
        <v>5</v>
      </c>
      <c r="L24" s="267">
        <v>1</v>
      </c>
      <c r="M24" s="272"/>
      <c r="N24" s="273"/>
      <c r="O24" s="256"/>
      <c r="P24" s="257"/>
      <c r="Q24" s="271">
        <v>13</v>
      </c>
      <c r="R24" s="232"/>
      <c r="S24" s="234"/>
    </row>
    <row r="25" spans="1:19" ht="16.5" thickBot="1" x14ac:dyDescent="0.3">
      <c r="A25" s="231"/>
      <c r="B25" s="459" t="s">
        <v>29</v>
      </c>
      <c r="C25" s="454" t="s">
        <v>30</v>
      </c>
      <c r="D25" s="266" t="s">
        <v>21</v>
      </c>
      <c r="E25" s="259">
        <v>60</v>
      </c>
      <c r="F25" s="259">
        <v>162</v>
      </c>
      <c r="G25" s="267">
        <v>2</v>
      </c>
      <c r="H25" s="267">
        <v>0</v>
      </c>
      <c r="I25" s="267">
        <v>30</v>
      </c>
      <c r="J25" s="267">
        <v>28</v>
      </c>
      <c r="K25" s="267">
        <v>28</v>
      </c>
      <c r="L25" s="274">
        <v>130</v>
      </c>
      <c r="M25" s="275">
        <v>0</v>
      </c>
      <c r="N25" s="276">
        <v>4</v>
      </c>
      <c r="O25" s="263">
        <v>0</v>
      </c>
      <c r="P25" s="264">
        <v>0</v>
      </c>
      <c r="Q25" s="257"/>
      <c r="R25" s="232"/>
      <c r="S25" s="234"/>
    </row>
    <row r="26" spans="1:19" ht="15.75" thickBot="1" x14ac:dyDescent="0.3">
      <c r="A26" s="265"/>
      <c r="B26" s="459"/>
      <c r="C26" s="454"/>
      <c r="D26" s="266" t="s">
        <v>22</v>
      </c>
      <c r="E26" s="259">
        <v>600</v>
      </c>
      <c r="F26" s="259">
        <v>4860</v>
      </c>
      <c r="G26" s="267">
        <v>20</v>
      </c>
      <c r="H26" s="267">
        <v>0</v>
      </c>
      <c r="I26" s="267">
        <v>300</v>
      </c>
      <c r="J26" s="267">
        <v>840</v>
      </c>
      <c r="K26" s="267">
        <v>280</v>
      </c>
      <c r="L26" s="274">
        <v>3900</v>
      </c>
      <c r="M26" s="267">
        <v>0</v>
      </c>
      <c r="N26" s="277">
        <v>120</v>
      </c>
      <c r="O26" s="256"/>
      <c r="P26" s="257"/>
      <c r="Q26" s="271">
        <v>54.6</v>
      </c>
      <c r="R26" s="240"/>
      <c r="S26" s="234"/>
    </row>
    <row r="27" spans="1:19" ht="16.5" thickBot="1" x14ac:dyDescent="0.3">
      <c r="A27" s="231"/>
      <c r="B27" s="459"/>
      <c r="C27" s="454" t="s">
        <v>31</v>
      </c>
      <c r="D27" s="266" t="s">
        <v>21</v>
      </c>
      <c r="E27" s="259">
        <v>2</v>
      </c>
      <c r="F27" s="259">
        <v>0</v>
      </c>
      <c r="G27" s="267">
        <v>0</v>
      </c>
      <c r="H27" s="267">
        <v>0</v>
      </c>
      <c r="I27" s="267">
        <v>2</v>
      </c>
      <c r="J27" s="267">
        <v>0</v>
      </c>
      <c r="K27" s="267">
        <v>0</v>
      </c>
      <c r="L27" s="274">
        <v>0</v>
      </c>
      <c r="M27" s="274">
        <v>0</v>
      </c>
      <c r="N27" s="274">
        <v>0</v>
      </c>
      <c r="O27" s="263">
        <v>0</v>
      </c>
      <c r="P27" s="264">
        <v>0</v>
      </c>
      <c r="Q27" s="257"/>
      <c r="R27" s="232"/>
      <c r="S27" s="234"/>
    </row>
    <row r="28" spans="1:19" ht="16.5" thickBot="1" x14ac:dyDescent="0.3">
      <c r="A28" s="265"/>
      <c r="B28" s="459"/>
      <c r="C28" s="454"/>
      <c r="D28" s="266" t="s">
        <v>22</v>
      </c>
      <c r="E28" s="259">
        <v>20</v>
      </c>
      <c r="F28" s="259">
        <v>0</v>
      </c>
      <c r="G28" s="267">
        <v>0</v>
      </c>
      <c r="H28" s="267">
        <v>0</v>
      </c>
      <c r="I28" s="267">
        <v>20</v>
      </c>
      <c r="J28" s="267">
        <v>0</v>
      </c>
      <c r="K28" s="267">
        <v>0</v>
      </c>
      <c r="L28" s="274">
        <v>0</v>
      </c>
      <c r="M28" s="274">
        <v>0</v>
      </c>
      <c r="N28" s="274">
        <v>0</v>
      </c>
      <c r="O28" s="278"/>
      <c r="P28" s="257"/>
      <c r="Q28" s="271">
        <v>0.2</v>
      </c>
      <c r="R28" s="232"/>
      <c r="S28" s="234"/>
    </row>
    <row r="29" spans="1:19" ht="15.75" thickBot="1" x14ac:dyDescent="0.3">
      <c r="A29" s="231"/>
      <c r="B29" s="453" t="s">
        <v>32</v>
      </c>
      <c r="C29" s="454"/>
      <c r="D29" s="266" t="s">
        <v>21</v>
      </c>
      <c r="E29" s="259">
        <v>0</v>
      </c>
      <c r="F29" s="259">
        <v>0</v>
      </c>
      <c r="G29" s="267">
        <v>0</v>
      </c>
      <c r="H29" s="267">
        <v>0</v>
      </c>
      <c r="I29" s="267">
        <v>0</v>
      </c>
      <c r="J29" s="267">
        <v>0</v>
      </c>
      <c r="K29" s="267">
        <v>0</v>
      </c>
      <c r="L29" s="267">
        <v>0</v>
      </c>
      <c r="M29" s="279"/>
      <c r="N29" s="280"/>
      <c r="O29" s="263">
        <v>0</v>
      </c>
      <c r="P29" s="264">
        <v>0</v>
      </c>
      <c r="Q29" s="271"/>
      <c r="R29" s="281"/>
      <c r="S29" s="234"/>
    </row>
    <row r="30" spans="1:19" ht="16.5" thickBot="1" x14ac:dyDescent="0.3">
      <c r="A30" s="231"/>
      <c r="B30" s="453" t="s">
        <v>33</v>
      </c>
      <c r="C30" s="454"/>
      <c r="D30" s="266" t="s">
        <v>21</v>
      </c>
      <c r="E30" s="259">
        <v>0</v>
      </c>
      <c r="F30" s="259">
        <v>0</v>
      </c>
      <c r="G30" s="267">
        <v>0</v>
      </c>
      <c r="H30" s="267">
        <v>0</v>
      </c>
      <c r="I30" s="267">
        <v>0</v>
      </c>
      <c r="J30" s="267">
        <v>0</v>
      </c>
      <c r="K30" s="267">
        <v>0</v>
      </c>
      <c r="L30" s="267">
        <v>0</v>
      </c>
      <c r="M30" s="282"/>
      <c r="N30" s="268"/>
      <c r="O30" s="263">
        <v>0</v>
      </c>
      <c r="P30" s="264">
        <v>0</v>
      </c>
      <c r="Q30" s="271"/>
      <c r="R30" s="232"/>
      <c r="S30" s="234"/>
    </row>
    <row r="31" spans="1:19" ht="16.5" thickBot="1" x14ac:dyDescent="0.3">
      <c r="A31" s="231"/>
      <c r="B31" s="453" t="s">
        <v>34</v>
      </c>
      <c r="C31" s="454"/>
      <c r="D31" s="266" t="s">
        <v>21</v>
      </c>
      <c r="E31" s="259">
        <v>0</v>
      </c>
      <c r="F31" s="259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74">
        <v>0</v>
      </c>
      <c r="M31" s="282"/>
      <c r="N31" s="268"/>
      <c r="O31" s="263">
        <v>0</v>
      </c>
      <c r="P31" s="264">
        <v>0</v>
      </c>
      <c r="Q31" s="271">
        <v>0</v>
      </c>
      <c r="R31" s="232"/>
      <c r="S31" s="234"/>
    </row>
    <row r="32" spans="1:19" ht="15.75" thickBot="1" x14ac:dyDescent="0.3">
      <c r="A32" s="231"/>
      <c r="B32" s="453" t="s">
        <v>35</v>
      </c>
      <c r="C32" s="283" t="s">
        <v>36</v>
      </c>
      <c r="D32" s="266" t="s">
        <v>21</v>
      </c>
      <c r="E32" s="259">
        <v>0</v>
      </c>
      <c r="F32" s="259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  <c r="L32" s="274">
        <v>0</v>
      </c>
      <c r="M32" s="282"/>
      <c r="N32" s="268"/>
      <c r="O32" s="263">
        <v>0</v>
      </c>
      <c r="P32" s="264">
        <v>0</v>
      </c>
      <c r="Q32" s="271">
        <v>0.83333333333333337</v>
      </c>
      <c r="R32" s="284"/>
      <c r="S32" s="234"/>
    </row>
    <row r="33" spans="1:19" ht="16.5" thickBot="1" x14ac:dyDescent="0.3">
      <c r="A33" s="231"/>
      <c r="B33" s="453"/>
      <c r="C33" s="283" t="s">
        <v>37</v>
      </c>
      <c r="D33" s="266" t="s">
        <v>21</v>
      </c>
      <c r="E33" s="259">
        <v>0</v>
      </c>
      <c r="F33" s="259">
        <v>4</v>
      </c>
      <c r="G33" s="267">
        <v>0</v>
      </c>
      <c r="H33" s="267">
        <v>0</v>
      </c>
      <c r="I33" s="267">
        <v>0</v>
      </c>
      <c r="J33" s="267">
        <v>2</v>
      </c>
      <c r="K33" s="267">
        <v>0</v>
      </c>
      <c r="L33" s="274">
        <v>2</v>
      </c>
      <c r="M33" s="282"/>
      <c r="N33" s="268"/>
      <c r="O33" s="263">
        <v>0</v>
      </c>
      <c r="P33" s="264">
        <v>0</v>
      </c>
      <c r="Q33" s="271"/>
      <c r="R33" s="232"/>
      <c r="S33" s="234"/>
    </row>
    <row r="34" spans="1:19" ht="16.5" thickBot="1" x14ac:dyDescent="0.3">
      <c r="A34" s="231"/>
      <c r="B34" s="461"/>
      <c r="C34" s="285" t="s">
        <v>38</v>
      </c>
      <c r="D34" s="254" t="s">
        <v>21</v>
      </c>
      <c r="E34" s="259">
        <v>1</v>
      </c>
      <c r="F34" s="259">
        <v>0</v>
      </c>
      <c r="G34" s="286">
        <v>0</v>
      </c>
      <c r="H34" s="286">
        <v>0</v>
      </c>
      <c r="I34" s="286">
        <v>1</v>
      </c>
      <c r="J34" s="286">
        <v>0</v>
      </c>
      <c r="K34" s="286">
        <v>0</v>
      </c>
      <c r="L34" s="287">
        <v>0</v>
      </c>
      <c r="M34" s="288"/>
      <c r="N34" s="289"/>
      <c r="O34" s="263">
        <v>0</v>
      </c>
      <c r="P34" s="290">
        <v>0</v>
      </c>
      <c r="Q34" s="271"/>
      <c r="R34" s="232"/>
      <c r="S34" s="234"/>
    </row>
    <row r="35" spans="1:19" ht="15.75" thickBot="1" x14ac:dyDescent="0.3">
      <c r="A35" s="231"/>
      <c r="B35" s="291"/>
      <c r="C35" s="291"/>
      <c r="D35" s="233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63"/>
      <c r="P35" s="284"/>
      <c r="Q35" s="284"/>
      <c r="R35" s="284"/>
      <c r="S35" s="234"/>
    </row>
    <row r="36" spans="1:19" ht="15.75" x14ac:dyDescent="0.25">
      <c r="A36" s="231"/>
      <c r="B36" s="232"/>
      <c r="C36" s="232"/>
      <c r="D36" s="462" t="s">
        <v>39</v>
      </c>
      <c r="E36" s="463"/>
      <c r="F36" s="462" t="s">
        <v>40</v>
      </c>
      <c r="G36" s="446"/>
      <c r="H36" s="463" t="s">
        <v>41</v>
      </c>
      <c r="I36" s="463"/>
      <c r="J36" s="446"/>
      <c r="K36" s="232"/>
      <c r="L36" s="232"/>
      <c r="M36" s="466" t="s">
        <v>42</v>
      </c>
      <c r="N36" s="467"/>
      <c r="O36" s="292" t="s">
        <v>43</v>
      </c>
      <c r="P36" s="232"/>
      <c r="Q36" s="232"/>
      <c r="R36" s="232"/>
      <c r="S36" s="234"/>
    </row>
    <row r="37" spans="1:19" ht="16.5" thickBot="1" x14ac:dyDescent="0.3">
      <c r="A37" s="231"/>
      <c r="B37" s="232"/>
      <c r="C37" s="232"/>
      <c r="D37" s="464"/>
      <c r="E37" s="465"/>
      <c r="F37" s="464"/>
      <c r="G37" s="448"/>
      <c r="H37" s="465"/>
      <c r="I37" s="465"/>
      <c r="J37" s="448"/>
      <c r="K37" s="232"/>
      <c r="L37" s="232"/>
      <c r="M37" s="293" t="s">
        <v>44</v>
      </c>
      <c r="N37" s="266"/>
      <c r="O37" s="267">
        <v>2</v>
      </c>
      <c r="P37" s="232"/>
      <c r="Q37" s="232"/>
      <c r="R37" s="232"/>
      <c r="S37" s="234"/>
    </row>
    <row r="38" spans="1:19" ht="30.75" thickBot="1" x14ac:dyDescent="0.3">
      <c r="A38" s="231"/>
      <c r="B38" s="232"/>
      <c r="C38" s="232"/>
      <c r="D38" s="294" t="s">
        <v>21</v>
      </c>
      <c r="E38" s="295" t="s">
        <v>22</v>
      </c>
      <c r="F38" s="296" t="s">
        <v>43</v>
      </c>
      <c r="G38" s="297" t="s">
        <v>45</v>
      </c>
      <c r="H38" s="298" t="s">
        <v>46</v>
      </c>
      <c r="I38" s="299" t="s">
        <v>47</v>
      </c>
      <c r="J38" s="300" t="s">
        <v>48</v>
      </c>
      <c r="K38" s="232"/>
      <c r="L38" s="232"/>
      <c r="M38" s="301" t="s">
        <v>49</v>
      </c>
      <c r="N38" s="286"/>
      <c r="O38" s="267">
        <v>12</v>
      </c>
      <c r="P38" s="232"/>
      <c r="Q38" s="232"/>
      <c r="R38" s="232"/>
      <c r="S38" s="234"/>
    </row>
    <row r="39" spans="1:19" ht="16.5" thickBot="1" x14ac:dyDescent="0.3">
      <c r="A39" s="231"/>
      <c r="B39" s="232"/>
      <c r="C39" s="232"/>
      <c r="D39" s="302">
        <v>12</v>
      </c>
      <c r="E39" s="303">
        <v>12</v>
      </c>
      <c r="F39" s="303">
        <v>14</v>
      </c>
      <c r="G39" s="304">
        <v>194</v>
      </c>
      <c r="H39" s="305">
        <v>4</v>
      </c>
      <c r="I39" s="306">
        <v>1</v>
      </c>
      <c r="J39" s="307">
        <v>0</v>
      </c>
      <c r="K39" s="232"/>
      <c r="L39" s="232"/>
      <c r="M39" s="232"/>
      <c r="N39" s="232"/>
      <c r="O39" s="232"/>
      <c r="P39" s="232"/>
      <c r="Q39" s="232"/>
      <c r="R39" s="232"/>
      <c r="S39" s="234"/>
    </row>
    <row r="40" spans="1:19" ht="16.5" thickBot="1" x14ac:dyDescent="0.3">
      <c r="A40" s="231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4"/>
    </row>
    <row r="41" spans="1:19" ht="16.5" thickBot="1" x14ac:dyDescent="0.3">
      <c r="A41" s="231"/>
      <c r="B41" s="470" t="s">
        <v>50</v>
      </c>
      <c r="C41" s="471"/>
      <c r="D41" s="474" t="s">
        <v>51</v>
      </c>
      <c r="E41" s="475"/>
      <c r="F41" s="476" t="s">
        <v>52</v>
      </c>
      <c r="G41" s="477"/>
      <c r="H41" s="475" t="s">
        <v>53</v>
      </c>
      <c r="I41" s="475"/>
      <c r="J41" s="474" t="s">
        <v>54</v>
      </c>
      <c r="K41" s="478"/>
      <c r="L41" s="232"/>
      <c r="M41" s="232"/>
      <c r="N41" s="232"/>
      <c r="O41" s="232"/>
      <c r="P41" s="232"/>
      <c r="Q41" s="232"/>
      <c r="R41" s="232"/>
      <c r="S41" s="234"/>
    </row>
    <row r="42" spans="1:19" ht="16.5" thickBot="1" x14ac:dyDescent="0.3">
      <c r="A42" s="231"/>
      <c r="B42" s="472"/>
      <c r="C42" s="473"/>
      <c r="D42" s="309" t="s">
        <v>55</v>
      </c>
      <c r="E42" s="310" t="s">
        <v>56</v>
      </c>
      <c r="F42" s="311" t="s">
        <v>55</v>
      </c>
      <c r="G42" s="310" t="s">
        <v>56</v>
      </c>
      <c r="H42" s="308" t="s">
        <v>55</v>
      </c>
      <c r="I42" s="312" t="s">
        <v>56</v>
      </c>
      <c r="J42" s="309" t="s">
        <v>55</v>
      </c>
      <c r="K42" s="313" t="s">
        <v>56</v>
      </c>
      <c r="L42" s="314"/>
      <c r="M42" s="232"/>
      <c r="N42" s="232"/>
      <c r="O42" s="489" t="s">
        <v>57</v>
      </c>
      <c r="P42" s="489"/>
      <c r="Q42" s="315">
        <v>1</v>
      </c>
      <c r="R42" s="232"/>
      <c r="S42" s="234"/>
    </row>
    <row r="43" spans="1:19" ht="16.5" thickBot="1" x14ac:dyDescent="0.3">
      <c r="A43" s="231"/>
      <c r="B43" s="468" t="s">
        <v>58</v>
      </c>
      <c r="C43" s="469"/>
      <c r="D43" s="316">
        <v>4</v>
      </c>
      <c r="E43" s="260">
        <v>0</v>
      </c>
      <c r="F43" s="260">
        <v>133</v>
      </c>
      <c r="G43" s="260">
        <v>2</v>
      </c>
      <c r="H43" s="260">
        <v>137</v>
      </c>
      <c r="I43" s="317">
        <v>9</v>
      </c>
      <c r="J43" s="318">
        <v>274</v>
      </c>
      <c r="K43" s="318">
        <v>11</v>
      </c>
      <c r="L43" s="314"/>
      <c r="M43" s="232"/>
      <c r="N43" s="233"/>
      <c r="O43" s="490" t="s">
        <v>59</v>
      </c>
      <c r="P43" s="490"/>
      <c r="Q43" s="319">
        <v>0</v>
      </c>
      <c r="R43" s="233"/>
      <c r="S43" s="234"/>
    </row>
    <row r="44" spans="1:19" ht="16.5" thickBot="1" x14ac:dyDescent="0.3">
      <c r="A44" s="231"/>
      <c r="B44" s="480" t="s">
        <v>60</v>
      </c>
      <c r="C44" s="481"/>
      <c r="D44" s="320"/>
      <c r="E44" s="321"/>
      <c r="F44" s="322">
        <v>0</v>
      </c>
      <c r="G44" s="322">
        <v>0</v>
      </c>
      <c r="H44" s="322">
        <v>6</v>
      </c>
      <c r="I44" s="323">
        <v>0</v>
      </c>
      <c r="J44" s="318">
        <v>6</v>
      </c>
      <c r="K44" s="318">
        <v>0</v>
      </c>
      <c r="L44" s="314"/>
      <c r="M44" s="232"/>
      <c r="N44" s="233"/>
      <c r="O44" s="490" t="s">
        <v>61</v>
      </c>
      <c r="P44" s="490"/>
      <c r="Q44" s="319">
        <v>1</v>
      </c>
      <c r="R44" s="233"/>
      <c r="S44" s="234"/>
    </row>
    <row r="45" spans="1:19" ht="16.5" thickBot="1" x14ac:dyDescent="0.3">
      <c r="A45" s="231"/>
      <c r="B45" s="482" t="s">
        <v>11</v>
      </c>
      <c r="C45" s="483"/>
      <c r="D45" s="324">
        <v>4</v>
      </c>
      <c r="E45" s="324">
        <v>0</v>
      </c>
      <c r="F45" s="325">
        <v>133</v>
      </c>
      <c r="G45" s="325">
        <v>2</v>
      </c>
      <c r="H45" s="325">
        <v>143</v>
      </c>
      <c r="I45" s="325">
        <v>9</v>
      </c>
      <c r="J45" s="325">
        <v>280</v>
      </c>
      <c r="K45" s="325">
        <v>11</v>
      </c>
      <c r="L45" s="314"/>
      <c r="M45" s="232"/>
      <c r="N45" s="233"/>
      <c r="O45" s="233"/>
      <c r="P45" s="233"/>
      <c r="Q45" s="233"/>
      <c r="R45" s="233"/>
      <c r="S45" s="234"/>
    </row>
    <row r="46" spans="1:19" ht="16.5" thickBot="1" x14ac:dyDescent="0.3">
      <c r="A46" s="231"/>
      <c r="B46" s="468" t="s">
        <v>62</v>
      </c>
      <c r="C46" s="469"/>
      <c r="D46" s="233">
        <v>5</v>
      </c>
      <c r="E46" s="275">
        <v>0</v>
      </c>
      <c r="F46" s="275">
        <v>221</v>
      </c>
      <c r="G46" s="275">
        <v>4</v>
      </c>
      <c r="H46" s="275">
        <v>352</v>
      </c>
      <c r="I46" s="326">
        <v>11</v>
      </c>
      <c r="J46" s="318">
        <v>578</v>
      </c>
      <c r="K46" s="318">
        <v>15</v>
      </c>
      <c r="L46" s="314"/>
      <c r="M46" s="232"/>
      <c r="N46" s="233"/>
      <c r="O46" s="233"/>
      <c r="P46" s="233"/>
      <c r="Q46" s="233"/>
      <c r="R46" s="233"/>
      <c r="S46" s="234"/>
    </row>
    <row r="47" spans="1:19" ht="16.5" thickBot="1" x14ac:dyDescent="0.3">
      <c r="A47" s="231"/>
      <c r="B47" s="484" t="s">
        <v>63</v>
      </c>
      <c r="C47" s="485"/>
      <c r="D47" s="327">
        <v>5</v>
      </c>
      <c r="E47" s="328">
        <v>1</v>
      </c>
      <c r="F47" s="286">
        <v>10</v>
      </c>
      <c r="G47" s="286">
        <v>2</v>
      </c>
      <c r="H47" s="286">
        <v>27</v>
      </c>
      <c r="I47" s="287">
        <v>2</v>
      </c>
      <c r="J47" s="318">
        <v>42</v>
      </c>
      <c r="K47" s="318">
        <v>5</v>
      </c>
      <c r="L47" s="314" t="s">
        <v>64</v>
      </c>
      <c r="M47" s="232"/>
      <c r="N47" s="329"/>
      <c r="O47" s="329"/>
      <c r="P47" s="329"/>
      <c r="Q47" s="330"/>
      <c r="R47" s="330"/>
      <c r="S47" s="234"/>
    </row>
    <row r="48" spans="1:19" ht="16.5" thickBot="1" x14ac:dyDescent="0.3">
      <c r="A48" s="231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4"/>
    </row>
    <row r="49" spans="1:19" ht="16.5" thickBot="1" x14ac:dyDescent="0.3">
      <c r="A49" s="231"/>
      <c r="B49" s="486" t="s">
        <v>65</v>
      </c>
      <c r="C49" s="487"/>
      <c r="D49" s="487"/>
      <c r="E49" s="487"/>
      <c r="F49" s="487"/>
      <c r="G49" s="488"/>
      <c r="H49" s="331" t="s">
        <v>43</v>
      </c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4"/>
    </row>
    <row r="50" spans="1:19" ht="16.5" thickBot="1" x14ac:dyDescent="0.3">
      <c r="A50" s="231"/>
      <c r="B50" s="491" t="s">
        <v>66</v>
      </c>
      <c r="C50" s="492"/>
      <c r="D50" s="492"/>
      <c r="E50" s="492"/>
      <c r="F50" s="492"/>
      <c r="G50" s="493"/>
      <c r="H50" s="332">
        <v>39</v>
      </c>
      <c r="I50" s="232"/>
      <c r="J50" s="494" t="s">
        <v>67</v>
      </c>
      <c r="K50" s="494"/>
      <c r="L50" s="494"/>
      <c r="M50" s="494"/>
      <c r="N50" s="333" t="s">
        <v>43</v>
      </c>
      <c r="O50" s="232"/>
      <c r="P50" s="232"/>
      <c r="Q50" s="232"/>
      <c r="R50" s="232"/>
      <c r="S50" s="234"/>
    </row>
    <row r="51" spans="1:19" ht="16.5" thickBot="1" x14ac:dyDescent="0.3">
      <c r="A51" s="231"/>
      <c r="B51" s="418" t="s">
        <v>68</v>
      </c>
      <c r="C51" s="419"/>
      <c r="D51" s="419"/>
      <c r="E51" s="419"/>
      <c r="F51" s="419"/>
      <c r="G51" s="420"/>
      <c r="H51" s="332">
        <v>38</v>
      </c>
      <c r="I51" s="232"/>
      <c r="J51" s="479" t="s">
        <v>69</v>
      </c>
      <c r="K51" s="479"/>
      <c r="L51" s="479"/>
      <c r="M51" s="479"/>
      <c r="N51" s="334">
        <v>137</v>
      </c>
      <c r="O51" s="232"/>
      <c r="P51" s="232"/>
      <c r="Q51" s="232"/>
      <c r="R51" s="232"/>
      <c r="S51" s="234"/>
    </row>
    <row r="52" spans="1:19" ht="16.5" thickBot="1" x14ac:dyDescent="0.3">
      <c r="A52" s="231"/>
      <c r="B52" s="418" t="s">
        <v>70</v>
      </c>
      <c r="C52" s="419"/>
      <c r="D52" s="419"/>
      <c r="E52" s="419"/>
      <c r="F52" s="419"/>
      <c r="G52" s="420"/>
      <c r="H52" s="332">
        <v>38</v>
      </c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4"/>
    </row>
    <row r="53" spans="1:19" ht="15.75" x14ac:dyDescent="0.25">
      <c r="A53" s="231"/>
      <c r="B53" s="418" t="s">
        <v>71</v>
      </c>
      <c r="C53" s="419"/>
      <c r="D53" s="419"/>
      <c r="E53" s="419"/>
      <c r="F53" s="419"/>
      <c r="G53" s="420"/>
      <c r="H53" s="264">
        <v>0</v>
      </c>
      <c r="I53" s="232"/>
      <c r="J53" s="232"/>
      <c r="K53" s="421" t="s">
        <v>72</v>
      </c>
      <c r="L53" s="421"/>
      <c r="M53" s="421"/>
      <c r="N53" s="251"/>
      <c r="O53" s="232"/>
      <c r="P53" s="232"/>
      <c r="Q53" s="232"/>
      <c r="R53" s="232"/>
      <c r="S53" s="234"/>
    </row>
    <row r="54" spans="1:19" ht="16.5" thickBot="1" x14ac:dyDescent="0.3">
      <c r="A54" s="231"/>
      <c r="B54" s="418" t="s">
        <v>73</v>
      </c>
      <c r="C54" s="419"/>
      <c r="D54" s="419"/>
      <c r="E54" s="419"/>
      <c r="F54" s="419"/>
      <c r="G54" s="420"/>
      <c r="H54" s="264"/>
      <c r="I54" s="232"/>
      <c r="J54" s="232"/>
      <c r="K54" s="422" t="s">
        <v>74</v>
      </c>
      <c r="L54" s="422"/>
      <c r="M54" s="422"/>
      <c r="N54" s="335"/>
      <c r="O54" s="232"/>
      <c r="P54" s="232"/>
      <c r="Q54" s="232"/>
      <c r="R54" s="232"/>
      <c r="S54" s="234"/>
    </row>
    <row r="55" spans="1:19" ht="16.5" thickBot="1" x14ac:dyDescent="0.3">
      <c r="A55" s="231"/>
      <c r="B55" s="423" t="s">
        <v>75</v>
      </c>
      <c r="C55" s="424"/>
      <c r="D55" s="424"/>
      <c r="E55" s="424"/>
      <c r="F55" s="424"/>
      <c r="G55" s="425"/>
      <c r="H55" s="264">
        <v>0</v>
      </c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4"/>
    </row>
    <row r="56" spans="1:19" ht="15.75" thickBot="1" x14ac:dyDescent="0.3">
      <c r="A56" s="336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8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AE10-7C1F-43E2-BB07-C2FDA33404B9}">
  <dimension ref="A1:S56"/>
  <sheetViews>
    <sheetView showGridLines="0" topLeftCell="A4" workbookViewId="0">
      <selection activeCell="S18" sqref="S18"/>
    </sheetView>
  </sheetViews>
  <sheetFormatPr baseColWidth="10" defaultColWidth="11.140625" defaultRowHeight="14.25" customHeight="1" x14ac:dyDescent="0.25"/>
  <cols>
    <col min="1" max="19" width="11.140625" style="1"/>
  </cols>
  <sheetData>
    <row r="1" spans="1:19" ht="1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 x14ac:dyDescent="0.25">
      <c r="A2" s="349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1"/>
    </row>
    <row r="3" spans="1:19" ht="18.75" x14ac:dyDescent="0.25">
      <c r="A3" s="352" t="s">
        <v>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4"/>
    </row>
    <row r="4" spans="1:19" ht="15.75" x14ac:dyDescent="0.2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72" t="s">
        <v>2</v>
      </c>
      <c r="Q4" s="373"/>
      <c r="R4" s="6"/>
      <c r="S4" s="8"/>
    </row>
    <row r="5" spans="1:19" ht="26.25" x14ac:dyDescent="0.25">
      <c r="A5" s="355" t="s">
        <v>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7"/>
    </row>
    <row r="6" spans="1:19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 x14ac:dyDescent="0.25">
      <c r="A7" s="5"/>
      <c r="B7" s="9"/>
      <c r="C7" s="9"/>
      <c r="D7" s="10" t="s">
        <v>81</v>
      </c>
      <c r="E7" s="11"/>
      <c r="F7" s="9"/>
      <c r="G7" s="9"/>
      <c r="H7" s="9"/>
      <c r="I7" s="9"/>
      <c r="J7" s="6"/>
      <c r="K7" s="6"/>
      <c r="L7" s="6"/>
      <c r="M7" s="6"/>
      <c r="N7" s="6"/>
      <c r="O7" s="9" t="s">
        <v>5</v>
      </c>
      <c r="P7" s="12" t="s">
        <v>82</v>
      </c>
      <c r="Q7" s="13" t="s">
        <v>6</v>
      </c>
      <c r="R7" s="6"/>
      <c r="S7" s="8"/>
    </row>
    <row r="8" spans="1:19" ht="15" x14ac:dyDescent="0.25">
      <c r="A8" s="5"/>
      <c r="B8" s="14"/>
      <c r="C8" s="15"/>
      <c r="D8" s="16" t="s">
        <v>7</v>
      </c>
      <c r="E8" s="10"/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>
        <v>2024</v>
      </c>
      <c r="Q8" s="14"/>
      <c r="R8" s="14"/>
      <c r="S8" s="18"/>
    </row>
    <row r="9" spans="1:19" ht="15.75" thickBot="1" x14ac:dyDescent="0.3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5.75" x14ac:dyDescent="0.25">
      <c r="A10" s="5"/>
      <c r="B10" s="358" t="s">
        <v>9</v>
      </c>
      <c r="C10" s="359"/>
      <c r="D10" s="359" t="s">
        <v>10</v>
      </c>
      <c r="E10" s="359" t="s">
        <v>11</v>
      </c>
      <c r="F10" s="359"/>
      <c r="G10" s="359" t="s">
        <v>12</v>
      </c>
      <c r="H10" s="359"/>
      <c r="I10" s="359" t="s">
        <v>13</v>
      </c>
      <c r="J10" s="359"/>
      <c r="K10" s="359" t="s">
        <v>14</v>
      </c>
      <c r="L10" s="359"/>
      <c r="M10" s="359" t="s">
        <v>15</v>
      </c>
      <c r="N10" s="364"/>
      <c r="O10" s="366" t="s">
        <v>16</v>
      </c>
      <c r="P10" s="369" t="s">
        <v>17</v>
      </c>
      <c r="Q10" s="369" t="s">
        <v>18</v>
      </c>
      <c r="R10" s="6"/>
      <c r="S10" s="8"/>
    </row>
    <row r="11" spans="1:19" ht="15.75" x14ac:dyDescent="0.25">
      <c r="A11" s="5"/>
      <c r="B11" s="360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5"/>
      <c r="O11" s="367"/>
      <c r="P11" s="370"/>
      <c r="Q11" s="370"/>
      <c r="R11" s="6"/>
      <c r="S11" s="8"/>
    </row>
    <row r="12" spans="1:19" ht="30.75" thickBot="1" x14ac:dyDescent="0.3">
      <c r="A12" s="5"/>
      <c r="B12" s="362"/>
      <c r="C12" s="363"/>
      <c r="D12" s="363"/>
      <c r="E12" s="20" t="s">
        <v>19</v>
      </c>
      <c r="F12" s="115" t="s">
        <v>20</v>
      </c>
      <c r="G12" s="20" t="s">
        <v>19</v>
      </c>
      <c r="H12" s="115" t="s">
        <v>20</v>
      </c>
      <c r="I12" s="20" t="s">
        <v>19</v>
      </c>
      <c r="J12" s="115" t="s">
        <v>20</v>
      </c>
      <c r="K12" s="20" t="s">
        <v>19</v>
      </c>
      <c r="L12" s="115" t="s">
        <v>20</v>
      </c>
      <c r="M12" s="20" t="s">
        <v>19</v>
      </c>
      <c r="N12" s="21" t="s">
        <v>20</v>
      </c>
      <c r="O12" s="368"/>
      <c r="P12" s="371"/>
      <c r="Q12" s="371"/>
      <c r="R12" s="6"/>
      <c r="S12" s="8"/>
    </row>
    <row r="13" spans="1:19" ht="16.5" thickBot="1" x14ac:dyDescent="0.3">
      <c r="A13" s="5"/>
      <c r="B13" s="378" t="s">
        <v>11</v>
      </c>
      <c r="C13" s="379"/>
      <c r="D13" s="22" t="s">
        <v>21</v>
      </c>
      <c r="E13" s="23">
        <f t="shared" ref="E13:O13" si="0">SUM(E15,E17,E19,E21,E23,E25,E27,E29,E30,E31,E32,E33,E34)</f>
        <v>67</v>
      </c>
      <c r="F13" s="23">
        <f t="shared" si="0"/>
        <v>239</v>
      </c>
      <c r="G13" s="24">
        <f t="shared" si="0"/>
        <v>2</v>
      </c>
      <c r="H13" s="24">
        <f t="shared" si="0"/>
        <v>2</v>
      </c>
      <c r="I13" s="24">
        <f t="shared" si="0"/>
        <v>37</v>
      </c>
      <c r="J13" s="24">
        <f t="shared" si="0"/>
        <v>86</v>
      </c>
      <c r="K13" s="24">
        <f t="shared" si="0"/>
        <v>28</v>
      </c>
      <c r="L13" s="24">
        <f t="shared" si="0"/>
        <v>148</v>
      </c>
      <c r="M13" s="24">
        <f t="shared" si="0"/>
        <v>0</v>
      </c>
      <c r="N13" s="24">
        <f t="shared" si="0"/>
        <v>3</v>
      </c>
      <c r="O13" s="25">
        <f t="shared" si="0"/>
        <v>2</v>
      </c>
      <c r="P13" s="26">
        <f>(P15+P17+P19+P21+P23+P25+P27+P29+P30+P31+P33+P32+P34)</f>
        <v>0</v>
      </c>
      <c r="Q13" s="27">
        <f>Q16+Q18+Q20+Q22+Q24+Q26+Q28+Q29+Q30+Q31+Q32+Q33+Q34</f>
        <v>62.861538461538458</v>
      </c>
      <c r="R13" s="6"/>
      <c r="S13" s="8"/>
    </row>
    <row r="14" spans="1:19" ht="16.5" thickBot="1" x14ac:dyDescent="0.3">
      <c r="A14" s="5"/>
      <c r="B14" s="380"/>
      <c r="C14" s="381"/>
      <c r="D14" s="28" t="s">
        <v>22</v>
      </c>
      <c r="E14" s="23">
        <f>SUM(E16,E18,E20,E22,E24,E26,E28,E30,E31,E32,E33,E34,E35)</f>
        <v>246</v>
      </c>
      <c r="F14" s="23">
        <f>SUM(F16,F18,F20,F22,F24,F26,F28,F30,F31,F32,F33,F34,F35)</f>
        <v>2287</v>
      </c>
      <c r="G14" s="29">
        <f t="shared" ref="G14:N14" si="1">SUM(G16,G18,G20,G22,G24,G26,G28)</f>
        <v>11</v>
      </c>
      <c r="H14" s="29">
        <f t="shared" si="1"/>
        <v>31</v>
      </c>
      <c r="I14" s="29">
        <f t="shared" si="1"/>
        <v>127</v>
      </c>
      <c r="J14" s="29">
        <f t="shared" si="1"/>
        <v>803</v>
      </c>
      <c r="K14" s="29">
        <f t="shared" si="1"/>
        <v>108</v>
      </c>
      <c r="L14" s="29">
        <f t="shared" si="1"/>
        <v>1363</v>
      </c>
      <c r="M14" s="29">
        <f t="shared" si="1"/>
        <v>0</v>
      </c>
      <c r="N14" s="29">
        <f t="shared" si="1"/>
        <v>90</v>
      </c>
      <c r="O14" s="30"/>
      <c r="P14" s="31"/>
      <c r="Q14" s="32"/>
      <c r="R14" s="6"/>
      <c r="S14" s="8"/>
    </row>
    <row r="15" spans="1:19" ht="16.5" thickBot="1" x14ac:dyDescent="0.3">
      <c r="A15" s="5"/>
      <c r="B15" s="374" t="s">
        <v>23</v>
      </c>
      <c r="C15" s="375"/>
      <c r="D15" s="22" t="s">
        <v>21</v>
      </c>
      <c r="E15" s="33">
        <v>2</v>
      </c>
      <c r="F15" s="33">
        <f t="shared" ref="E15:F34" si="2">H15+J15+L15+N15</f>
        <v>7</v>
      </c>
      <c r="G15" s="34">
        <v>0</v>
      </c>
      <c r="H15" s="34">
        <v>0</v>
      </c>
      <c r="I15" s="34">
        <v>2</v>
      </c>
      <c r="J15" s="34">
        <v>2</v>
      </c>
      <c r="K15" s="34">
        <v>0</v>
      </c>
      <c r="L15" s="34">
        <v>5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6.5" thickBot="1" x14ac:dyDescent="0.3">
      <c r="A16" s="39"/>
      <c r="B16" s="376"/>
      <c r="C16" s="377"/>
      <c r="D16" s="40" t="s">
        <v>22</v>
      </c>
      <c r="E16" s="33">
        <f t="shared" si="2"/>
        <v>2</v>
      </c>
      <c r="F16" s="33">
        <f t="shared" si="2"/>
        <v>0</v>
      </c>
      <c r="G16" s="41">
        <v>0</v>
      </c>
      <c r="H16" s="41">
        <v>0</v>
      </c>
      <c r="I16" s="41">
        <v>2</v>
      </c>
      <c r="J16" s="41">
        <v>0</v>
      </c>
      <c r="K16" s="41">
        <v>0</v>
      </c>
      <c r="L16" s="41">
        <v>0</v>
      </c>
      <c r="M16" s="35"/>
      <c r="N16" s="42"/>
      <c r="O16" s="269">
        <v>0</v>
      </c>
      <c r="P16" s="270"/>
      <c r="Q16" s="45">
        <f>E16</f>
        <v>2</v>
      </c>
      <c r="R16" s="6"/>
      <c r="S16" s="8"/>
    </row>
    <row r="17" spans="1:19" ht="16.5" thickBot="1" x14ac:dyDescent="0.3">
      <c r="A17" s="5"/>
      <c r="B17" s="382" t="s">
        <v>24</v>
      </c>
      <c r="C17" s="383" t="s">
        <v>25</v>
      </c>
      <c r="D17" s="40" t="s">
        <v>21</v>
      </c>
      <c r="E17" s="33">
        <f t="shared" si="2"/>
        <v>7</v>
      </c>
      <c r="F17" s="33">
        <f t="shared" si="2"/>
        <v>29</v>
      </c>
      <c r="G17" s="41">
        <v>0</v>
      </c>
      <c r="H17" s="41">
        <v>0</v>
      </c>
      <c r="I17" s="41">
        <v>5</v>
      </c>
      <c r="J17" s="41">
        <v>8</v>
      </c>
      <c r="K17" s="41">
        <v>2</v>
      </c>
      <c r="L17" s="41">
        <v>21</v>
      </c>
      <c r="M17" s="35">
        <v>0</v>
      </c>
      <c r="N17" s="42">
        <v>0</v>
      </c>
      <c r="O17" s="37">
        <v>1</v>
      </c>
      <c r="P17" s="38">
        <v>0</v>
      </c>
      <c r="Q17" s="31"/>
      <c r="R17" s="6"/>
      <c r="S17" s="8"/>
    </row>
    <row r="18" spans="1:19" ht="21.75" customHeight="1" thickBot="1" x14ac:dyDescent="0.3">
      <c r="A18" s="39"/>
      <c r="B18" s="382"/>
      <c r="C18" s="383"/>
      <c r="D18" s="40" t="s">
        <v>22</v>
      </c>
      <c r="E18" s="33">
        <f t="shared" si="2"/>
        <v>7</v>
      </c>
      <c r="F18" s="33">
        <f t="shared" si="2"/>
        <v>116</v>
      </c>
      <c r="G18" s="41">
        <v>0</v>
      </c>
      <c r="H18" s="41">
        <v>0</v>
      </c>
      <c r="I18" s="41">
        <v>5</v>
      </c>
      <c r="J18" s="41">
        <v>32</v>
      </c>
      <c r="K18" s="41">
        <v>2</v>
      </c>
      <c r="L18" s="41">
        <v>84</v>
      </c>
      <c r="M18" s="35">
        <v>0</v>
      </c>
      <c r="N18" s="42">
        <v>0</v>
      </c>
      <c r="O18" s="269"/>
      <c r="P18" s="270"/>
      <c r="Q18" s="45">
        <f>((E17*1)+(F17*4))/13</f>
        <v>9.4615384615384617</v>
      </c>
      <c r="R18" s="6"/>
      <c r="S18" s="8"/>
    </row>
    <row r="19" spans="1:19" ht="16.5" thickBot="1" x14ac:dyDescent="0.3">
      <c r="A19" s="5"/>
      <c r="B19" s="382"/>
      <c r="C19" s="377" t="s">
        <v>26</v>
      </c>
      <c r="D19" s="40" t="s">
        <v>21</v>
      </c>
      <c r="E19" s="33">
        <f t="shared" si="2"/>
        <v>17</v>
      </c>
      <c r="F19" s="33">
        <f t="shared" si="2"/>
        <v>67</v>
      </c>
      <c r="G19" s="41">
        <v>1</v>
      </c>
      <c r="H19" s="41">
        <v>0</v>
      </c>
      <c r="I19" s="41">
        <v>7</v>
      </c>
      <c r="J19" s="41">
        <v>27</v>
      </c>
      <c r="K19" s="41">
        <v>9</v>
      </c>
      <c r="L19" s="41">
        <v>40</v>
      </c>
      <c r="M19" s="35">
        <v>0</v>
      </c>
      <c r="N19" s="42">
        <v>0</v>
      </c>
      <c r="O19" s="37">
        <v>1</v>
      </c>
      <c r="P19" s="38">
        <v>0</v>
      </c>
      <c r="Q19" s="31"/>
      <c r="R19" s="6"/>
      <c r="S19" s="8"/>
    </row>
    <row r="20" spans="1:19" ht="29.25" customHeight="1" thickBot="1" x14ac:dyDescent="0.3">
      <c r="A20" s="39"/>
      <c r="B20" s="382"/>
      <c r="C20" s="377"/>
      <c r="D20" s="40" t="s">
        <v>22</v>
      </c>
      <c r="E20" s="33">
        <f t="shared" si="2"/>
        <v>17</v>
      </c>
      <c r="F20" s="33">
        <f t="shared" si="2"/>
        <v>67</v>
      </c>
      <c r="G20" s="41">
        <v>1</v>
      </c>
      <c r="H20" s="41">
        <v>0</v>
      </c>
      <c r="I20" s="41">
        <v>7</v>
      </c>
      <c r="J20" s="41">
        <v>27</v>
      </c>
      <c r="K20" s="41">
        <v>9</v>
      </c>
      <c r="L20" s="41">
        <v>40</v>
      </c>
      <c r="M20" s="35">
        <v>0</v>
      </c>
      <c r="N20" s="42">
        <v>0</v>
      </c>
      <c r="O20" s="269"/>
      <c r="P20" s="270"/>
      <c r="Q20" s="45">
        <f>(E19+F19)/12</f>
        <v>7</v>
      </c>
      <c r="R20" s="6"/>
      <c r="S20" s="8"/>
    </row>
    <row r="21" spans="1:19" ht="16.5" thickBot="1" x14ac:dyDescent="0.3">
      <c r="A21" s="5"/>
      <c r="B21" s="382"/>
      <c r="C21" s="377" t="s">
        <v>27</v>
      </c>
      <c r="D21" s="40" t="s">
        <v>21</v>
      </c>
      <c r="E21" s="33">
        <f t="shared" si="2"/>
        <v>18</v>
      </c>
      <c r="F21" s="33">
        <f t="shared" si="2"/>
        <v>62</v>
      </c>
      <c r="G21" s="41">
        <v>0</v>
      </c>
      <c r="H21" s="41">
        <v>1</v>
      </c>
      <c r="I21" s="41">
        <v>11</v>
      </c>
      <c r="J21" s="41">
        <v>23</v>
      </c>
      <c r="K21" s="41">
        <v>7</v>
      </c>
      <c r="L21" s="41">
        <v>38</v>
      </c>
      <c r="M21" s="35">
        <v>0</v>
      </c>
      <c r="N21" s="42">
        <v>0</v>
      </c>
      <c r="O21" s="37">
        <v>0</v>
      </c>
      <c r="P21" s="38">
        <v>0</v>
      </c>
      <c r="Q21" s="31"/>
      <c r="R21" s="6"/>
      <c r="S21" s="8"/>
    </row>
    <row r="22" spans="1:19" ht="27.75" customHeight="1" thickBot="1" x14ac:dyDescent="0.3">
      <c r="A22" s="39"/>
      <c r="B22" s="382"/>
      <c r="C22" s="377"/>
      <c r="D22" s="40" t="s">
        <v>22</v>
      </c>
      <c r="E22" s="33">
        <f t="shared" si="2"/>
        <v>18</v>
      </c>
      <c r="F22" s="33">
        <f t="shared" si="2"/>
        <v>62</v>
      </c>
      <c r="G22" s="41">
        <v>0</v>
      </c>
      <c r="H22" s="41">
        <v>1</v>
      </c>
      <c r="I22" s="41">
        <v>11</v>
      </c>
      <c r="J22" s="41">
        <v>23</v>
      </c>
      <c r="K22" s="41">
        <v>7</v>
      </c>
      <c r="L22" s="41">
        <v>38</v>
      </c>
      <c r="M22" s="35"/>
      <c r="N22" s="42"/>
      <c r="O22" s="269"/>
      <c r="P22" s="270"/>
      <c r="Q22" s="45">
        <f>(E21+F21)/4</f>
        <v>20</v>
      </c>
      <c r="R22" s="6"/>
      <c r="S22" s="8"/>
    </row>
    <row r="23" spans="1:19" ht="16.5" thickBot="1" x14ac:dyDescent="0.3">
      <c r="A23" s="5"/>
      <c r="B23" s="382"/>
      <c r="C23" s="377" t="s">
        <v>28</v>
      </c>
      <c r="D23" s="40" t="s">
        <v>21</v>
      </c>
      <c r="E23" s="33">
        <f t="shared" si="2"/>
        <v>3</v>
      </c>
      <c r="F23" s="33">
        <f t="shared" si="2"/>
        <v>4</v>
      </c>
      <c r="G23" s="41">
        <v>0</v>
      </c>
      <c r="H23" s="41">
        <v>0</v>
      </c>
      <c r="I23" s="41">
        <v>2</v>
      </c>
      <c r="J23" s="41">
        <v>2</v>
      </c>
      <c r="K23" s="41">
        <v>1</v>
      </c>
      <c r="L23" s="41">
        <v>2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6.5" thickBot="1" x14ac:dyDescent="0.3">
      <c r="A24" s="39"/>
      <c r="B24" s="382"/>
      <c r="C24" s="377"/>
      <c r="D24" s="40" t="s">
        <v>22</v>
      </c>
      <c r="E24" s="33">
        <f t="shared" si="2"/>
        <v>2</v>
      </c>
      <c r="F24" s="33">
        <f t="shared" si="2"/>
        <v>2</v>
      </c>
      <c r="G24" s="41">
        <v>0</v>
      </c>
      <c r="H24" s="41">
        <v>0</v>
      </c>
      <c r="I24" s="41">
        <v>2</v>
      </c>
      <c r="J24" s="41">
        <v>1</v>
      </c>
      <c r="K24" s="41">
        <v>0</v>
      </c>
      <c r="L24" s="41">
        <v>1</v>
      </c>
      <c r="M24" s="46"/>
      <c r="N24" s="47"/>
      <c r="O24" s="30"/>
      <c r="P24" s="31"/>
      <c r="Q24" s="45">
        <f>E24</f>
        <v>2</v>
      </c>
      <c r="R24" s="6"/>
      <c r="S24" s="8"/>
    </row>
    <row r="25" spans="1:19" ht="16.5" thickBot="1" x14ac:dyDescent="0.3">
      <c r="A25" s="5"/>
      <c r="B25" s="382" t="s">
        <v>29</v>
      </c>
      <c r="C25" s="377" t="s">
        <v>30</v>
      </c>
      <c r="D25" s="40" t="s">
        <v>21</v>
      </c>
      <c r="E25" s="33">
        <f t="shared" si="2"/>
        <v>20</v>
      </c>
      <c r="F25" s="33">
        <f t="shared" si="2"/>
        <v>68</v>
      </c>
      <c r="G25" s="41">
        <v>1</v>
      </c>
      <c r="H25" s="41">
        <v>1</v>
      </c>
      <c r="I25" s="41">
        <v>10</v>
      </c>
      <c r="J25" s="41">
        <v>24</v>
      </c>
      <c r="K25" s="41">
        <v>9</v>
      </c>
      <c r="L25" s="48">
        <v>40</v>
      </c>
      <c r="M25" s="49">
        <v>0</v>
      </c>
      <c r="N25" s="50">
        <v>3</v>
      </c>
      <c r="O25" s="37">
        <v>0</v>
      </c>
      <c r="P25" s="38">
        <v>0</v>
      </c>
      <c r="Q25" s="31"/>
      <c r="R25" s="6"/>
      <c r="S25" s="8"/>
    </row>
    <row r="26" spans="1:19" ht="15.75" thickBot="1" x14ac:dyDescent="0.3">
      <c r="A26" s="39"/>
      <c r="B26" s="382"/>
      <c r="C26" s="377"/>
      <c r="D26" s="40" t="s">
        <v>22</v>
      </c>
      <c r="E26" s="33">
        <f t="shared" si="2"/>
        <v>200</v>
      </c>
      <c r="F26" s="33">
        <f t="shared" si="2"/>
        <v>2040</v>
      </c>
      <c r="G26" s="41">
        <v>10</v>
      </c>
      <c r="H26" s="41">
        <v>30</v>
      </c>
      <c r="I26" s="41">
        <v>100</v>
      </c>
      <c r="J26" s="41">
        <v>720</v>
      </c>
      <c r="K26" s="41">
        <v>90</v>
      </c>
      <c r="L26" s="48">
        <v>1200</v>
      </c>
      <c r="M26" s="41">
        <v>0</v>
      </c>
      <c r="N26" s="51">
        <v>90</v>
      </c>
      <c r="O26" s="30"/>
      <c r="P26" s="31"/>
      <c r="Q26" s="45">
        <f>((E25*10)+(F25*30))/100</f>
        <v>22.4</v>
      </c>
      <c r="R26" s="14"/>
      <c r="S26" s="8"/>
    </row>
    <row r="27" spans="1:19" ht="16.5" thickBot="1" x14ac:dyDescent="0.3">
      <c r="A27" s="5"/>
      <c r="B27" s="382"/>
      <c r="C27" s="377" t="s">
        <v>31</v>
      </c>
      <c r="D27" s="40" t="s">
        <v>21</v>
      </c>
      <c r="E27" s="33">
        <f t="shared" si="2"/>
        <v>0</v>
      </c>
      <c r="F27" s="33">
        <f t="shared" si="2"/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6.5" thickBot="1" x14ac:dyDescent="0.3">
      <c r="A28" s="39"/>
      <c r="B28" s="382"/>
      <c r="C28" s="377"/>
      <c r="D28" s="40" t="s">
        <v>22</v>
      </c>
      <c r="E28" s="33">
        <f t="shared" si="2"/>
        <v>0</v>
      </c>
      <c r="F28" s="33">
        <f t="shared" si="2"/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f>((E27*10)+(F27*30))/100</f>
        <v>0</v>
      </c>
      <c r="R28" s="6"/>
      <c r="S28" s="8"/>
    </row>
    <row r="29" spans="1:19" ht="15.75" thickBot="1" x14ac:dyDescent="0.3">
      <c r="A29" s="5"/>
      <c r="B29" s="376" t="s">
        <v>32</v>
      </c>
      <c r="C29" s="377"/>
      <c r="D29" s="40" t="s">
        <v>21</v>
      </c>
      <c r="E29" s="33">
        <f t="shared" si="2"/>
        <v>0</v>
      </c>
      <c r="F29" s="33">
        <f t="shared" si="2"/>
        <v>2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2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6.5" thickBot="1" x14ac:dyDescent="0.3">
      <c r="A30" s="5"/>
      <c r="B30" s="376" t="s">
        <v>33</v>
      </c>
      <c r="C30" s="377"/>
      <c r="D30" s="40" t="s">
        <v>21</v>
      </c>
      <c r="E30" s="33">
        <f t="shared" si="2"/>
        <v>0</v>
      </c>
      <c r="F30" s="33">
        <f t="shared" si="2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6.5" thickBot="1" x14ac:dyDescent="0.3">
      <c r="A31" s="5"/>
      <c r="B31" s="376" t="s">
        <v>34</v>
      </c>
      <c r="C31" s="377"/>
      <c r="D31" s="40" t="s">
        <v>21</v>
      </c>
      <c r="E31" s="33">
        <f t="shared" si="2"/>
        <v>0</v>
      </c>
      <c r="F31" s="33">
        <f t="shared" si="2"/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8">
        <v>0</v>
      </c>
      <c r="M31" s="56"/>
      <c r="N31" s="42"/>
      <c r="O31" s="37">
        <v>0</v>
      </c>
      <c r="P31" s="38">
        <v>0</v>
      </c>
      <c r="Q31" s="45">
        <f>F31</f>
        <v>0</v>
      </c>
      <c r="R31" s="6"/>
      <c r="S31" s="8"/>
    </row>
    <row r="32" spans="1:19" ht="15.75" thickBot="1" x14ac:dyDescent="0.3">
      <c r="A32" s="5"/>
      <c r="B32" s="376" t="s">
        <v>35</v>
      </c>
      <c r="C32" s="57" t="s">
        <v>36</v>
      </c>
      <c r="D32" s="40" t="s">
        <v>21</v>
      </c>
      <c r="E32" s="33">
        <f t="shared" si="2"/>
        <v>0</v>
      </c>
      <c r="F32" s="33">
        <f t="shared" si="2"/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f>(E32+F32+E33+F33+E34+F34)/6</f>
        <v>0</v>
      </c>
      <c r="R32" s="58"/>
      <c r="S32" s="8"/>
    </row>
    <row r="33" spans="1:19" ht="16.5" thickBot="1" x14ac:dyDescent="0.3">
      <c r="A33" s="5"/>
      <c r="B33" s="376"/>
      <c r="C33" s="57" t="s">
        <v>37</v>
      </c>
      <c r="D33" s="40" t="s">
        <v>21</v>
      </c>
      <c r="E33" s="33">
        <f t="shared" si="2"/>
        <v>0</v>
      </c>
      <c r="F33" s="33">
        <f t="shared" si="2"/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6.5" thickBot="1" x14ac:dyDescent="0.3">
      <c r="A34" s="5"/>
      <c r="B34" s="384"/>
      <c r="C34" s="59" t="s">
        <v>38</v>
      </c>
      <c r="D34" s="28" t="s">
        <v>21</v>
      </c>
      <c r="E34" s="33">
        <f t="shared" si="2"/>
        <v>0</v>
      </c>
      <c r="F34" s="33">
        <f t="shared" si="2"/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5.75" thickBot="1" x14ac:dyDescent="0.3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5.75" x14ac:dyDescent="0.25">
      <c r="A36" s="5"/>
      <c r="B36" s="6"/>
      <c r="C36" s="6"/>
      <c r="D36" s="385" t="s">
        <v>39</v>
      </c>
      <c r="E36" s="386"/>
      <c r="F36" s="385" t="s">
        <v>40</v>
      </c>
      <c r="G36" s="369"/>
      <c r="H36" s="386" t="s">
        <v>41</v>
      </c>
      <c r="I36" s="386"/>
      <c r="J36" s="369"/>
      <c r="K36" s="6"/>
      <c r="L36" s="6"/>
      <c r="M36" s="389" t="s">
        <v>42</v>
      </c>
      <c r="N36" s="390"/>
      <c r="O36" s="66" t="s">
        <v>43</v>
      </c>
      <c r="P36" s="6"/>
      <c r="Q36" s="6"/>
      <c r="R36" s="6"/>
      <c r="S36" s="8"/>
    </row>
    <row r="37" spans="1:19" ht="16.5" thickBot="1" x14ac:dyDescent="0.3">
      <c r="A37" s="5"/>
      <c r="B37" s="6"/>
      <c r="C37" s="6"/>
      <c r="D37" s="387"/>
      <c r="E37" s="388"/>
      <c r="F37" s="387"/>
      <c r="G37" s="371"/>
      <c r="H37" s="388"/>
      <c r="I37" s="388"/>
      <c r="J37" s="371"/>
      <c r="K37" s="6"/>
      <c r="L37" s="6"/>
      <c r="M37" s="67" t="s">
        <v>44</v>
      </c>
      <c r="N37" s="40"/>
      <c r="O37" s="41">
        <v>1</v>
      </c>
      <c r="P37" s="6"/>
      <c r="Q37" s="6"/>
      <c r="R37" s="6"/>
      <c r="S37" s="8"/>
    </row>
    <row r="38" spans="1:19" ht="30.75" thickBot="1" x14ac:dyDescent="0.3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10</v>
      </c>
      <c r="P38" s="6"/>
      <c r="Q38" s="6"/>
      <c r="R38" s="6"/>
      <c r="S38" s="8"/>
    </row>
    <row r="39" spans="1:19" ht="16.5" thickBot="1" x14ac:dyDescent="0.3">
      <c r="A39" s="5"/>
      <c r="B39" s="6"/>
      <c r="C39" s="6"/>
      <c r="D39" s="76">
        <v>0</v>
      </c>
      <c r="E39" s="77">
        <v>0</v>
      </c>
      <c r="F39" s="77">
        <v>1</v>
      </c>
      <c r="G39" s="78">
        <v>15</v>
      </c>
      <c r="H39" s="79">
        <v>5</v>
      </c>
      <c r="I39" s="80">
        <v>0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6.5" thickBot="1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6.5" thickBot="1" x14ac:dyDescent="0.3">
      <c r="A41" s="5"/>
      <c r="B41" s="393" t="s">
        <v>50</v>
      </c>
      <c r="C41" s="394"/>
      <c r="D41" s="397" t="s">
        <v>51</v>
      </c>
      <c r="E41" s="398"/>
      <c r="F41" s="399" t="s">
        <v>52</v>
      </c>
      <c r="G41" s="400"/>
      <c r="H41" s="398" t="s">
        <v>53</v>
      </c>
      <c r="I41" s="398"/>
      <c r="J41" s="397" t="s">
        <v>54</v>
      </c>
      <c r="K41" s="401"/>
      <c r="L41" s="6"/>
      <c r="M41" s="6"/>
      <c r="N41" s="6"/>
      <c r="O41" s="6"/>
      <c r="P41" s="6"/>
      <c r="Q41" s="6"/>
      <c r="R41" s="6"/>
      <c r="S41" s="8"/>
    </row>
    <row r="42" spans="1:19" ht="16.5" thickBot="1" x14ac:dyDescent="0.3">
      <c r="A42" s="5"/>
      <c r="B42" s="395"/>
      <c r="C42" s="396"/>
      <c r="D42" s="83" t="s">
        <v>55</v>
      </c>
      <c r="E42" s="84" t="s">
        <v>56</v>
      </c>
      <c r="F42" s="85" t="s">
        <v>55</v>
      </c>
      <c r="G42" s="84" t="s">
        <v>56</v>
      </c>
      <c r="H42" s="116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412" t="s">
        <v>57</v>
      </c>
      <c r="P42" s="412"/>
      <c r="Q42" s="89">
        <f>SUM(Q43:Q44)</f>
        <v>0</v>
      </c>
      <c r="R42" s="6"/>
      <c r="S42" s="8"/>
    </row>
    <row r="43" spans="1:19" ht="16.5" thickBot="1" x14ac:dyDescent="0.3">
      <c r="A43" s="5"/>
      <c r="B43" s="391" t="s">
        <v>58</v>
      </c>
      <c r="C43" s="392"/>
      <c r="D43" s="90">
        <v>2</v>
      </c>
      <c r="E43" s="34">
        <v>0</v>
      </c>
      <c r="F43" s="34">
        <v>54</v>
      </c>
      <c r="G43" s="34">
        <v>1</v>
      </c>
      <c r="H43" s="34">
        <v>44</v>
      </c>
      <c r="I43" s="91">
        <v>4</v>
      </c>
      <c r="J43" s="92">
        <f>D43+F43+H43</f>
        <v>100</v>
      </c>
      <c r="K43" s="92">
        <f>E43+G43+I43</f>
        <v>5</v>
      </c>
      <c r="L43" s="88"/>
      <c r="M43" s="6"/>
      <c r="N43" s="7"/>
      <c r="O43" s="413" t="s">
        <v>59</v>
      </c>
      <c r="P43" s="413"/>
      <c r="Q43" s="93">
        <v>0</v>
      </c>
      <c r="R43" s="7"/>
      <c r="S43" s="8"/>
    </row>
    <row r="44" spans="1:19" ht="16.5" thickBot="1" x14ac:dyDescent="0.3">
      <c r="A44" s="5"/>
      <c r="B44" s="403" t="s">
        <v>60</v>
      </c>
      <c r="C44" s="404"/>
      <c r="D44" s="94"/>
      <c r="E44" s="95"/>
      <c r="F44" s="96">
        <v>0</v>
      </c>
      <c r="G44" s="96">
        <v>0</v>
      </c>
      <c r="H44" s="96">
        <v>3</v>
      </c>
      <c r="I44" s="97">
        <v>0</v>
      </c>
      <c r="J44" s="92">
        <f>D44+F44+H44</f>
        <v>3</v>
      </c>
      <c r="K44" s="92">
        <f>E44+G44+I44</f>
        <v>0</v>
      </c>
      <c r="L44" s="88"/>
      <c r="M44" s="6"/>
      <c r="N44" s="7"/>
      <c r="O44" s="413" t="s">
        <v>61</v>
      </c>
      <c r="P44" s="413"/>
      <c r="Q44" s="93">
        <v>0</v>
      </c>
      <c r="R44" s="7"/>
      <c r="S44" s="8"/>
    </row>
    <row r="45" spans="1:19" ht="16.5" thickBot="1" x14ac:dyDescent="0.3">
      <c r="A45" s="5"/>
      <c r="B45" s="405" t="s">
        <v>11</v>
      </c>
      <c r="C45" s="406"/>
      <c r="D45" s="98">
        <f>D43</f>
        <v>2</v>
      </c>
      <c r="E45" s="98">
        <f>E43</f>
        <v>0</v>
      </c>
      <c r="F45" s="99">
        <f t="shared" ref="F45:K45" si="3">F43+F44</f>
        <v>54</v>
      </c>
      <c r="G45" s="99">
        <f t="shared" si="3"/>
        <v>1</v>
      </c>
      <c r="H45" s="99">
        <f t="shared" si="3"/>
        <v>47</v>
      </c>
      <c r="I45" s="99">
        <f t="shared" si="3"/>
        <v>4</v>
      </c>
      <c r="J45" s="99">
        <f t="shared" si="3"/>
        <v>103</v>
      </c>
      <c r="K45" s="99">
        <f t="shared" si="3"/>
        <v>5</v>
      </c>
      <c r="L45" s="88"/>
      <c r="M45" s="6"/>
      <c r="N45" s="7"/>
      <c r="O45" s="7"/>
      <c r="P45" s="7"/>
      <c r="Q45" s="7"/>
      <c r="R45" s="7"/>
      <c r="S45" s="8"/>
    </row>
    <row r="46" spans="1:19" ht="16.5" thickBot="1" x14ac:dyDescent="0.3">
      <c r="A46" s="5"/>
      <c r="B46" s="391" t="s">
        <v>62</v>
      </c>
      <c r="C46" s="392"/>
      <c r="D46" s="7">
        <v>3</v>
      </c>
      <c r="E46" s="49">
        <v>0</v>
      </c>
      <c r="F46" s="49">
        <v>62</v>
      </c>
      <c r="G46" s="49">
        <v>0</v>
      </c>
      <c r="H46" s="49">
        <v>73</v>
      </c>
      <c r="I46" s="100">
        <v>0</v>
      </c>
      <c r="J46" s="92">
        <f>D46+F46+H46</f>
        <v>138</v>
      </c>
      <c r="K46" s="92">
        <f>E46+G46+I46</f>
        <v>0</v>
      </c>
      <c r="L46" s="88"/>
      <c r="M46" s="6"/>
      <c r="N46" s="7"/>
      <c r="O46" s="7"/>
      <c r="P46" s="7"/>
      <c r="Q46" s="7"/>
      <c r="R46" s="7"/>
      <c r="S46" s="8"/>
    </row>
    <row r="47" spans="1:19" ht="16.5" thickBot="1" x14ac:dyDescent="0.3">
      <c r="A47" s="5"/>
      <c r="B47" s="407" t="s">
        <v>63</v>
      </c>
      <c r="C47" s="408"/>
      <c r="D47" s="101">
        <v>0</v>
      </c>
      <c r="E47" s="102">
        <v>1</v>
      </c>
      <c r="F47" s="60">
        <v>2</v>
      </c>
      <c r="G47" s="60">
        <v>0</v>
      </c>
      <c r="H47" s="60">
        <v>3</v>
      </c>
      <c r="I47" s="61">
        <v>0</v>
      </c>
      <c r="J47" s="92">
        <f>D47+F47+H47</f>
        <v>5</v>
      </c>
      <c r="K47" s="92">
        <f>E47+G47+I47</f>
        <v>1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6.5" thickBot="1" x14ac:dyDescent="0.3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6.5" thickBot="1" x14ac:dyDescent="0.3">
      <c r="A49" s="5"/>
      <c r="B49" s="409" t="s">
        <v>65</v>
      </c>
      <c r="C49" s="410"/>
      <c r="D49" s="410"/>
      <c r="E49" s="410"/>
      <c r="F49" s="410"/>
      <c r="G49" s="411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6.5" thickBot="1" x14ac:dyDescent="0.3">
      <c r="A50" s="5"/>
      <c r="B50" s="414" t="s">
        <v>66</v>
      </c>
      <c r="C50" s="415"/>
      <c r="D50" s="415"/>
      <c r="E50" s="415"/>
      <c r="F50" s="415"/>
      <c r="G50" s="416"/>
      <c r="H50" s="106">
        <v>27</v>
      </c>
      <c r="I50" s="6"/>
      <c r="J50" s="417" t="s">
        <v>67</v>
      </c>
      <c r="K50" s="417"/>
      <c r="L50" s="417"/>
      <c r="M50" s="417"/>
      <c r="N50" s="107" t="s">
        <v>43</v>
      </c>
      <c r="O50" s="6"/>
      <c r="P50" s="6"/>
      <c r="Q50" s="6"/>
      <c r="R50" s="6"/>
      <c r="S50" s="8"/>
    </row>
    <row r="51" spans="1:19" ht="16.5" thickBot="1" x14ac:dyDescent="0.3">
      <c r="A51" s="5"/>
      <c r="B51" s="341" t="s">
        <v>68</v>
      </c>
      <c r="C51" s="342"/>
      <c r="D51" s="342"/>
      <c r="E51" s="342"/>
      <c r="F51" s="342"/>
      <c r="G51" s="343"/>
      <c r="H51" s="106">
        <v>25</v>
      </c>
      <c r="I51" s="6"/>
      <c r="J51" s="402" t="s">
        <v>69</v>
      </c>
      <c r="K51" s="402"/>
      <c r="L51" s="402"/>
      <c r="M51" s="402"/>
      <c r="N51" s="108">
        <v>52</v>
      </c>
      <c r="O51" s="6"/>
      <c r="P51" s="6"/>
      <c r="Q51" s="6"/>
      <c r="R51" s="6"/>
      <c r="S51" s="8"/>
    </row>
    <row r="52" spans="1:19" ht="16.5" thickBot="1" x14ac:dyDescent="0.3">
      <c r="A52" s="5"/>
      <c r="B52" s="341" t="s">
        <v>70</v>
      </c>
      <c r="C52" s="342"/>
      <c r="D52" s="342"/>
      <c r="E52" s="342"/>
      <c r="F52" s="342"/>
      <c r="G52" s="343"/>
      <c r="H52" s="106">
        <v>24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5.75" x14ac:dyDescent="0.25">
      <c r="A53" s="5"/>
      <c r="B53" s="341" t="s">
        <v>71</v>
      </c>
      <c r="C53" s="342"/>
      <c r="D53" s="342"/>
      <c r="E53" s="342"/>
      <c r="F53" s="342"/>
      <c r="G53" s="343"/>
      <c r="H53" s="38">
        <v>0</v>
      </c>
      <c r="I53" s="6"/>
      <c r="J53" s="6"/>
      <c r="K53" s="344" t="s">
        <v>72</v>
      </c>
      <c r="L53" s="344"/>
      <c r="M53" s="344"/>
      <c r="N53" s="25"/>
      <c r="O53" s="6"/>
      <c r="P53" s="6"/>
      <c r="Q53" s="6"/>
      <c r="R53" s="6"/>
      <c r="S53" s="8"/>
    </row>
    <row r="54" spans="1:19" ht="16.5" thickBot="1" x14ac:dyDescent="0.3">
      <c r="A54" s="5"/>
      <c r="B54" s="341" t="s">
        <v>73</v>
      </c>
      <c r="C54" s="342"/>
      <c r="D54" s="342"/>
      <c r="E54" s="342"/>
      <c r="F54" s="342"/>
      <c r="G54" s="343"/>
      <c r="H54" s="38"/>
      <c r="I54" s="6"/>
      <c r="J54" s="6"/>
      <c r="K54" s="345" t="s">
        <v>74</v>
      </c>
      <c r="L54" s="345"/>
      <c r="M54" s="345"/>
      <c r="N54" s="109"/>
      <c r="O54" s="6"/>
      <c r="P54" s="6"/>
      <c r="Q54" s="6"/>
      <c r="R54" s="6"/>
      <c r="S54" s="8"/>
    </row>
    <row r="55" spans="1:19" ht="16.5" thickBot="1" x14ac:dyDescent="0.3">
      <c r="A55" s="5"/>
      <c r="B55" s="346" t="s">
        <v>75</v>
      </c>
      <c r="C55" s="347"/>
      <c r="D55" s="347"/>
      <c r="E55" s="347"/>
      <c r="F55" s="347"/>
      <c r="G55" s="348"/>
      <c r="H55" s="38">
        <v>1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5.75" thickBot="1" x14ac:dyDescent="0.3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P10:P12"/>
    <mergeCell ref="Q10:Q12"/>
    <mergeCell ref="B13:C14"/>
    <mergeCell ref="B15:C16"/>
    <mergeCell ref="A2:S2"/>
    <mergeCell ref="A3:S3"/>
    <mergeCell ref="P4:Q4"/>
    <mergeCell ref="A5:S5"/>
    <mergeCell ref="B10:C12"/>
    <mergeCell ref="D10:D12"/>
    <mergeCell ref="E10:F11"/>
    <mergeCell ref="G10:H11"/>
    <mergeCell ref="I10:J11"/>
    <mergeCell ref="K10:L11"/>
    <mergeCell ref="B25:B28"/>
    <mergeCell ref="C25:C26"/>
    <mergeCell ref="C27:C28"/>
    <mergeCell ref="M10:N11"/>
    <mergeCell ref="O10:O12"/>
    <mergeCell ref="B17:B24"/>
    <mergeCell ref="C17:C18"/>
    <mergeCell ref="C19:C20"/>
    <mergeCell ref="C21:C22"/>
    <mergeCell ref="C23:C24"/>
    <mergeCell ref="B29:C29"/>
    <mergeCell ref="B30:C30"/>
    <mergeCell ref="B31:C31"/>
    <mergeCell ref="B32:B34"/>
    <mergeCell ref="D36:E37"/>
    <mergeCell ref="H36:J37"/>
    <mergeCell ref="M36:N36"/>
    <mergeCell ref="B41:C42"/>
    <mergeCell ref="D41:E41"/>
    <mergeCell ref="F41:G41"/>
    <mergeCell ref="H41:I41"/>
    <mergeCell ref="J41:K41"/>
    <mergeCell ref="F36:G37"/>
    <mergeCell ref="J50:M50"/>
    <mergeCell ref="B51:G51"/>
    <mergeCell ref="J51:M51"/>
    <mergeCell ref="O42:P42"/>
    <mergeCell ref="B43:C43"/>
    <mergeCell ref="O43:P43"/>
    <mergeCell ref="B44:C44"/>
    <mergeCell ref="O44:P44"/>
    <mergeCell ref="B45:C45"/>
    <mergeCell ref="B55:G55"/>
    <mergeCell ref="B46:C46"/>
    <mergeCell ref="B47:C47"/>
    <mergeCell ref="B49:G49"/>
    <mergeCell ref="B50:G50"/>
    <mergeCell ref="B52:G52"/>
    <mergeCell ref="B53:G53"/>
    <mergeCell ref="K53:M53"/>
    <mergeCell ref="B54:G54"/>
    <mergeCell ref="K54:M5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73D81-8A5F-4499-A58F-2245EAD7C255}">
  <dimension ref="A1:S56"/>
  <sheetViews>
    <sheetView showGridLines="0" tabSelected="1" workbookViewId="0">
      <selection activeCell="R6" sqref="R6:S6"/>
    </sheetView>
  </sheetViews>
  <sheetFormatPr baseColWidth="10" defaultColWidth="11.140625" defaultRowHeight="14.25" customHeight="1" x14ac:dyDescent="0.25"/>
  <cols>
    <col min="1" max="19" width="11.140625" style="1"/>
  </cols>
  <sheetData>
    <row r="1" spans="1:19" ht="1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 x14ac:dyDescent="0.25">
      <c r="A2" s="349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1"/>
    </row>
    <row r="3" spans="1:19" ht="18.75" x14ac:dyDescent="0.25">
      <c r="A3" s="352" t="s">
        <v>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4"/>
    </row>
    <row r="4" spans="1:19" ht="15.75" x14ac:dyDescent="0.2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72" t="s">
        <v>2</v>
      </c>
      <c r="Q4" s="373"/>
      <c r="R4" s="6"/>
      <c r="S4" s="8"/>
    </row>
    <row r="5" spans="1:19" ht="26.25" x14ac:dyDescent="0.25">
      <c r="A5" s="355" t="s">
        <v>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7"/>
    </row>
    <row r="6" spans="1:19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 x14ac:dyDescent="0.25">
      <c r="A7" s="5"/>
      <c r="B7" s="9"/>
      <c r="C7" s="9"/>
      <c r="D7" s="10" t="s">
        <v>4</v>
      </c>
      <c r="E7" s="11" t="s">
        <v>77</v>
      </c>
      <c r="F7" s="9"/>
      <c r="G7" s="9"/>
      <c r="H7" s="9"/>
      <c r="I7" s="9"/>
      <c r="J7" s="6"/>
      <c r="K7" s="6"/>
      <c r="L7" s="6"/>
      <c r="M7" s="6"/>
      <c r="N7" s="6"/>
      <c r="O7" s="9" t="s">
        <v>5</v>
      </c>
      <c r="P7" s="12" t="s">
        <v>83</v>
      </c>
      <c r="Q7" s="13" t="s">
        <v>6</v>
      </c>
      <c r="R7" s="6"/>
      <c r="S7" s="8"/>
    </row>
    <row r="8" spans="1:19" ht="15" x14ac:dyDescent="0.25">
      <c r="A8" s="5"/>
      <c r="B8" s="14"/>
      <c r="C8" s="15"/>
      <c r="D8" s="16" t="s">
        <v>7</v>
      </c>
      <c r="E8" s="10"/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>
        <v>2024</v>
      </c>
      <c r="Q8" s="14"/>
      <c r="R8" s="14"/>
      <c r="S8" s="18"/>
    </row>
    <row r="9" spans="1:19" ht="15.75" thickBot="1" x14ac:dyDescent="0.3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5.75" x14ac:dyDescent="0.25">
      <c r="A10" s="5"/>
      <c r="B10" s="358" t="s">
        <v>9</v>
      </c>
      <c r="C10" s="359"/>
      <c r="D10" s="359" t="s">
        <v>10</v>
      </c>
      <c r="E10" s="359" t="s">
        <v>11</v>
      </c>
      <c r="F10" s="359"/>
      <c r="G10" s="359" t="s">
        <v>12</v>
      </c>
      <c r="H10" s="359"/>
      <c r="I10" s="359" t="s">
        <v>13</v>
      </c>
      <c r="J10" s="359"/>
      <c r="K10" s="359" t="s">
        <v>14</v>
      </c>
      <c r="L10" s="359"/>
      <c r="M10" s="359" t="s">
        <v>15</v>
      </c>
      <c r="N10" s="364"/>
      <c r="O10" s="366" t="s">
        <v>16</v>
      </c>
      <c r="P10" s="369" t="s">
        <v>17</v>
      </c>
      <c r="Q10" s="369" t="s">
        <v>18</v>
      </c>
      <c r="R10" s="6"/>
      <c r="S10" s="8"/>
    </row>
    <row r="11" spans="1:19" ht="15.75" x14ac:dyDescent="0.25">
      <c r="A11" s="5"/>
      <c r="B11" s="360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5"/>
      <c r="O11" s="367"/>
      <c r="P11" s="370"/>
      <c r="Q11" s="370"/>
      <c r="R11" s="6"/>
      <c r="S11" s="8"/>
    </row>
    <row r="12" spans="1:19" ht="30.75" thickBot="1" x14ac:dyDescent="0.3">
      <c r="A12" s="5"/>
      <c r="B12" s="362"/>
      <c r="C12" s="363"/>
      <c r="D12" s="363"/>
      <c r="E12" s="20" t="s">
        <v>19</v>
      </c>
      <c r="F12" s="340" t="s">
        <v>20</v>
      </c>
      <c r="G12" s="20" t="s">
        <v>19</v>
      </c>
      <c r="H12" s="340" t="s">
        <v>20</v>
      </c>
      <c r="I12" s="20" t="s">
        <v>19</v>
      </c>
      <c r="J12" s="340" t="s">
        <v>20</v>
      </c>
      <c r="K12" s="20" t="s">
        <v>19</v>
      </c>
      <c r="L12" s="340" t="s">
        <v>20</v>
      </c>
      <c r="M12" s="20" t="s">
        <v>19</v>
      </c>
      <c r="N12" s="21" t="s">
        <v>20</v>
      </c>
      <c r="O12" s="368"/>
      <c r="P12" s="371"/>
      <c r="Q12" s="371"/>
      <c r="R12" s="6"/>
      <c r="S12" s="8"/>
    </row>
    <row r="13" spans="1:19" ht="16.5" thickBot="1" x14ac:dyDescent="0.3">
      <c r="A13" s="5"/>
      <c r="B13" s="378" t="s">
        <v>11</v>
      </c>
      <c r="C13" s="379"/>
      <c r="D13" s="22" t="s">
        <v>21</v>
      </c>
      <c r="E13" s="23">
        <f t="shared" ref="E13:O13" si="0">SUM(E15,E17,E19,E21,E23,E25,E27,E29,E30,E31,E32,E33,E34)</f>
        <v>67</v>
      </c>
      <c r="F13" s="23">
        <f t="shared" si="0"/>
        <v>252</v>
      </c>
      <c r="G13" s="24">
        <f t="shared" si="0"/>
        <v>4</v>
      </c>
      <c r="H13" s="24">
        <f t="shared" si="0"/>
        <v>1</v>
      </c>
      <c r="I13" s="24">
        <f t="shared" si="0"/>
        <v>36</v>
      </c>
      <c r="J13" s="24">
        <f t="shared" si="0"/>
        <v>81</v>
      </c>
      <c r="K13" s="24">
        <f t="shared" si="0"/>
        <v>27</v>
      </c>
      <c r="L13" s="24">
        <f t="shared" si="0"/>
        <v>170</v>
      </c>
      <c r="M13" s="24">
        <f t="shared" si="0"/>
        <v>0</v>
      </c>
      <c r="N13" s="24">
        <f t="shared" si="0"/>
        <v>0</v>
      </c>
      <c r="O13" s="25">
        <f t="shared" si="0"/>
        <v>1</v>
      </c>
      <c r="P13" s="26">
        <f>(P15+P17+P19+P21+P23+P25+P27+P29+P30+P31+P33+P32+P34)</f>
        <v>0</v>
      </c>
      <c r="Q13" s="27">
        <f>Q16+Q18+Q20+Q22+Q24+Q26+Q28+Q29+Q30+Q31+Q32+Q33+Q34</f>
        <v>66.902564102564099</v>
      </c>
      <c r="R13" s="6"/>
      <c r="S13" s="8"/>
    </row>
    <row r="14" spans="1:19" ht="16.5" thickBot="1" x14ac:dyDescent="0.3">
      <c r="A14" s="5"/>
      <c r="B14" s="380"/>
      <c r="C14" s="381"/>
      <c r="D14" s="28" t="s">
        <v>22</v>
      </c>
      <c r="E14" s="23">
        <f>SUM(E16,E18,E20,E22,E24,E26,E28,E30,E31,E32,E33,E34,E35)</f>
        <v>238</v>
      </c>
      <c r="F14" s="23">
        <f>SUM(F16,F18,F20,F22,F24,F26,F28,F30,F31,F32,F33,F34,F35)</f>
        <v>1440</v>
      </c>
      <c r="G14" s="29">
        <f t="shared" ref="G14:N14" si="1">SUM(G16,G18,G20,G22,G24,G26,G28)</f>
        <v>13</v>
      </c>
      <c r="H14" s="29">
        <f t="shared" si="1"/>
        <v>1</v>
      </c>
      <c r="I14" s="29">
        <f t="shared" si="1"/>
        <v>97</v>
      </c>
      <c r="J14" s="29">
        <f t="shared" si="1"/>
        <v>262</v>
      </c>
      <c r="K14" s="29">
        <f t="shared" si="1"/>
        <v>125</v>
      </c>
      <c r="L14" s="29">
        <f t="shared" si="1"/>
        <v>1175</v>
      </c>
      <c r="M14" s="29">
        <f t="shared" si="1"/>
        <v>0</v>
      </c>
      <c r="N14" s="29">
        <f t="shared" si="1"/>
        <v>0</v>
      </c>
      <c r="O14" s="30"/>
      <c r="P14" s="31"/>
      <c r="Q14" s="32"/>
      <c r="R14" s="6"/>
      <c r="S14" s="8"/>
    </row>
    <row r="15" spans="1:19" ht="16.5" thickBot="1" x14ac:dyDescent="0.3">
      <c r="A15" s="5"/>
      <c r="B15" s="374" t="s">
        <v>23</v>
      </c>
      <c r="C15" s="375"/>
      <c r="D15" s="22" t="s">
        <v>21</v>
      </c>
      <c r="E15" s="33">
        <f t="shared" ref="E15:F34" si="2">G15+I15+K15+M15</f>
        <v>2</v>
      </c>
      <c r="F15" s="33">
        <f t="shared" si="2"/>
        <v>5</v>
      </c>
      <c r="G15" s="34">
        <v>0</v>
      </c>
      <c r="H15" s="34">
        <v>0</v>
      </c>
      <c r="I15" s="34">
        <v>0</v>
      </c>
      <c r="J15" s="34">
        <v>1</v>
      </c>
      <c r="K15" s="34">
        <v>2</v>
      </c>
      <c r="L15" s="34">
        <v>4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6.5" thickBot="1" x14ac:dyDescent="0.3">
      <c r="A16" s="39"/>
      <c r="B16" s="376"/>
      <c r="C16" s="377"/>
      <c r="D16" s="40" t="s">
        <v>22</v>
      </c>
      <c r="E16" s="33">
        <f t="shared" si="2"/>
        <v>2</v>
      </c>
      <c r="F16" s="33">
        <f t="shared" si="2"/>
        <v>0</v>
      </c>
      <c r="G16" s="41">
        <v>0</v>
      </c>
      <c r="H16" s="41">
        <v>0</v>
      </c>
      <c r="I16" s="41">
        <v>0</v>
      </c>
      <c r="J16" s="41">
        <v>0</v>
      </c>
      <c r="K16" s="41">
        <v>2</v>
      </c>
      <c r="L16" s="41">
        <v>0</v>
      </c>
      <c r="M16" s="35"/>
      <c r="N16" s="42"/>
      <c r="O16" s="269">
        <v>0</v>
      </c>
      <c r="P16" s="270"/>
      <c r="Q16" s="45">
        <f>E16</f>
        <v>2</v>
      </c>
      <c r="R16" s="6"/>
      <c r="S16" s="8"/>
    </row>
    <row r="17" spans="1:19" ht="16.5" thickBot="1" x14ac:dyDescent="0.3">
      <c r="A17" s="5"/>
      <c r="B17" s="382" t="s">
        <v>24</v>
      </c>
      <c r="C17" s="383" t="s">
        <v>25</v>
      </c>
      <c r="D17" s="40" t="s">
        <v>21</v>
      </c>
      <c r="E17" s="33">
        <f t="shared" si="2"/>
        <v>12</v>
      </c>
      <c r="F17" s="33">
        <f t="shared" si="2"/>
        <v>32</v>
      </c>
      <c r="G17" s="41">
        <v>0</v>
      </c>
      <c r="H17" s="41">
        <v>0</v>
      </c>
      <c r="I17" s="41">
        <v>10</v>
      </c>
      <c r="J17" s="41">
        <v>13</v>
      </c>
      <c r="K17" s="41">
        <v>2</v>
      </c>
      <c r="L17" s="41">
        <v>19</v>
      </c>
      <c r="M17" s="35">
        <v>0</v>
      </c>
      <c r="N17" s="42">
        <v>0</v>
      </c>
      <c r="O17" s="37">
        <v>1</v>
      </c>
      <c r="P17" s="38">
        <v>0</v>
      </c>
      <c r="Q17" s="31"/>
      <c r="R17" s="6"/>
      <c r="S17" s="8"/>
    </row>
    <row r="18" spans="1:19" ht="21.75" customHeight="1" thickBot="1" x14ac:dyDescent="0.3">
      <c r="A18" s="39"/>
      <c r="B18" s="382"/>
      <c r="C18" s="383"/>
      <c r="D18" s="40" t="s">
        <v>22</v>
      </c>
      <c r="E18" s="33">
        <f t="shared" si="2"/>
        <v>12</v>
      </c>
      <c r="F18" s="33">
        <f t="shared" si="2"/>
        <v>128</v>
      </c>
      <c r="G18" s="41">
        <v>0</v>
      </c>
      <c r="H18" s="41">
        <v>0</v>
      </c>
      <c r="I18" s="41">
        <v>10</v>
      </c>
      <c r="J18" s="41">
        <v>52</v>
      </c>
      <c r="K18" s="41">
        <v>2</v>
      </c>
      <c r="L18" s="41">
        <v>76</v>
      </c>
      <c r="M18" s="35">
        <v>0</v>
      </c>
      <c r="N18" s="42">
        <v>0</v>
      </c>
      <c r="O18" s="269"/>
      <c r="P18" s="270"/>
      <c r="Q18" s="45">
        <f>((E17*1)+(F17*4))/13</f>
        <v>10.76923076923077</v>
      </c>
      <c r="R18" s="6"/>
      <c r="S18" s="8"/>
    </row>
    <row r="19" spans="1:19" ht="16.5" thickBot="1" x14ac:dyDescent="0.3">
      <c r="A19" s="5"/>
      <c r="B19" s="382"/>
      <c r="C19" s="377" t="s">
        <v>26</v>
      </c>
      <c r="D19" s="40" t="s">
        <v>21</v>
      </c>
      <c r="E19" s="33">
        <f t="shared" si="2"/>
        <v>18</v>
      </c>
      <c r="F19" s="33">
        <f t="shared" si="2"/>
        <v>75</v>
      </c>
      <c r="G19" s="41">
        <v>2</v>
      </c>
      <c r="H19" s="41">
        <v>0</v>
      </c>
      <c r="I19" s="41">
        <v>8</v>
      </c>
      <c r="J19" s="41">
        <v>29</v>
      </c>
      <c r="K19" s="41">
        <v>8</v>
      </c>
      <c r="L19" s="41">
        <v>46</v>
      </c>
      <c r="M19" s="35">
        <v>0</v>
      </c>
      <c r="N19" s="42">
        <v>0</v>
      </c>
      <c r="O19" s="37">
        <v>0</v>
      </c>
      <c r="P19" s="38">
        <v>0</v>
      </c>
      <c r="Q19" s="31"/>
      <c r="R19" s="6"/>
      <c r="S19" s="8"/>
    </row>
    <row r="20" spans="1:19" ht="29.25" customHeight="1" thickBot="1" x14ac:dyDescent="0.3">
      <c r="A20" s="39"/>
      <c r="B20" s="382"/>
      <c r="C20" s="377"/>
      <c r="D20" s="40" t="s">
        <v>22</v>
      </c>
      <c r="E20" s="33">
        <f t="shared" si="2"/>
        <v>18</v>
      </c>
      <c r="F20" s="33">
        <f t="shared" si="2"/>
        <v>75</v>
      </c>
      <c r="G20" s="41">
        <v>2</v>
      </c>
      <c r="H20" s="41">
        <v>0</v>
      </c>
      <c r="I20" s="41">
        <v>8</v>
      </c>
      <c r="J20" s="41">
        <v>29</v>
      </c>
      <c r="K20" s="41">
        <v>8</v>
      </c>
      <c r="L20" s="41">
        <v>46</v>
      </c>
      <c r="M20" s="35">
        <v>0</v>
      </c>
      <c r="N20" s="42">
        <v>0</v>
      </c>
      <c r="O20" s="269"/>
      <c r="P20" s="270"/>
      <c r="Q20" s="45">
        <f>(E19+F19)/12</f>
        <v>7.75</v>
      </c>
      <c r="R20" s="6"/>
      <c r="S20" s="8"/>
    </row>
    <row r="21" spans="1:19" ht="16.5" thickBot="1" x14ac:dyDescent="0.3">
      <c r="A21" s="5"/>
      <c r="B21" s="382"/>
      <c r="C21" s="377" t="s">
        <v>27</v>
      </c>
      <c r="D21" s="40" t="s">
        <v>21</v>
      </c>
      <c r="E21" s="33">
        <f t="shared" si="2"/>
        <v>6</v>
      </c>
      <c r="F21" s="33">
        <f t="shared" si="2"/>
        <v>95</v>
      </c>
      <c r="G21" s="41">
        <v>1</v>
      </c>
      <c r="H21" s="41">
        <v>1</v>
      </c>
      <c r="I21" s="41">
        <v>3</v>
      </c>
      <c r="J21" s="41">
        <v>31</v>
      </c>
      <c r="K21" s="41">
        <v>2</v>
      </c>
      <c r="L21" s="41">
        <v>63</v>
      </c>
      <c r="M21" s="35">
        <v>0</v>
      </c>
      <c r="N21" s="42">
        <v>0</v>
      </c>
      <c r="O21" s="37">
        <v>0</v>
      </c>
      <c r="P21" s="38">
        <v>0</v>
      </c>
      <c r="Q21" s="31"/>
      <c r="R21" s="6"/>
      <c r="S21" s="8"/>
    </row>
    <row r="22" spans="1:19" ht="27.75" customHeight="1" thickBot="1" x14ac:dyDescent="0.3">
      <c r="A22" s="39"/>
      <c r="B22" s="382"/>
      <c r="C22" s="377"/>
      <c r="D22" s="40" t="s">
        <v>22</v>
      </c>
      <c r="E22" s="33">
        <f t="shared" si="2"/>
        <v>6</v>
      </c>
      <c r="F22" s="33">
        <f t="shared" si="2"/>
        <v>95</v>
      </c>
      <c r="G22" s="41">
        <v>1</v>
      </c>
      <c r="H22" s="41">
        <v>1</v>
      </c>
      <c r="I22" s="41">
        <v>3</v>
      </c>
      <c r="J22" s="41">
        <v>31</v>
      </c>
      <c r="K22" s="41">
        <v>2</v>
      </c>
      <c r="L22" s="41">
        <v>63</v>
      </c>
      <c r="M22" s="35"/>
      <c r="N22" s="42"/>
      <c r="O22" s="269"/>
      <c r="P22" s="270"/>
      <c r="Q22" s="45">
        <f>(E21+F21)/4</f>
        <v>25.25</v>
      </c>
      <c r="R22" s="6"/>
      <c r="S22" s="8"/>
    </row>
    <row r="23" spans="1:19" ht="16.5" thickBot="1" x14ac:dyDescent="0.3">
      <c r="A23" s="5"/>
      <c r="B23" s="382"/>
      <c r="C23" s="377" t="s">
        <v>28</v>
      </c>
      <c r="D23" s="40" t="s">
        <v>21</v>
      </c>
      <c r="E23" s="33">
        <f t="shared" si="2"/>
        <v>7</v>
      </c>
      <c r="F23" s="33">
        <f t="shared" si="2"/>
        <v>5</v>
      </c>
      <c r="G23" s="41">
        <v>0</v>
      </c>
      <c r="H23" s="41">
        <v>0</v>
      </c>
      <c r="I23" s="41">
        <v>6</v>
      </c>
      <c r="J23" s="41">
        <v>2</v>
      </c>
      <c r="K23" s="41">
        <v>1</v>
      </c>
      <c r="L23" s="41">
        <v>3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6.5" thickBot="1" x14ac:dyDescent="0.3">
      <c r="A24" s="39"/>
      <c r="B24" s="382"/>
      <c r="C24" s="377"/>
      <c r="D24" s="40" t="s">
        <v>22</v>
      </c>
      <c r="E24" s="33">
        <f t="shared" si="2"/>
        <v>7</v>
      </c>
      <c r="F24" s="33">
        <f t="shared" si="2"/>
        <v>0</v>
      </c>
      <c r="G24" s="41">
        <v>0</v>
      </c>
      <c r="H24" s="41">
        <v>0</v>
      </c>
      <c r="I24" s="41">
        <v>6</v>
      </c>
      <c r="J24" s="41">
        <v>0</v>
      </c>
      <c r="K24" s="41">
        <v>1</v>
      </c>
      <c r="L24" s="41">
        <v>0</v>
      </c>
      <c r="M24" s="46"/>
      <c r="N24" s="47"/>
      <c r="O24" s="30"/>
      <c r="P24" s="31"/>
      <c r="Q24" s="45">
        <f>E24</f>
        <v>7</v>
      </c>
      <c r="R24" s="6"/>
      <c r="S24" s="8"/>
    </row>
    <row r="25" spans="1:19" ht="16.5" thickBot="1" x14ac:dyDescent="0.3">
      <c r="A25" s="5"/>
      <c r="B25" s="382" t="s">
        <v>29</v>
      </c>
      <c r="C25" s="377" t="s">
        <v>30</v>
      </c>
      <c r="D25" s="40" t="s">
        <v>21</v>
      </c>
      <c r="E25" s="33">
        <f t="shared" si="2"/>
        <v>19</v>
      </c>
      <c r="F25" s="33">
        <f t="shared" si="2"/>
        <v>38</v>
      </c>
      <c r="G25" s="41">
        <v>1</v>
      </c>
      <c r="H25" s="41">
        <v>0</v>
      </c>
      <c r="I25" s="41">
        <v>7</v>
      </c>
      <c r="J25" s="41">
        <v>5</v>
      </c>
      <c r="K25" s="41">
        <v>11</v>
      </c>
      <c r="L25" s="48">
        <v>33</v>
      </c>
      <c r="M25" s="49">
        <v>0</v>
      </c>
      <c r="N25" s="50">
        <v>0</v>
      </c>
      <c r="O25" s="37">
        <v>0</v>
      </c>
      <c r="P25" s="38">
        <v>0</v>
      </c>
      <c r="Q25" s="31"/>
      <c r="R25" s="6"/>
      <c r="S25" s="8"/>
    </row>
    <row r="26" spans="1:19" ht="15.75" thickBot="1" x14ac:dyDescent="0.3">
      <c r="A26" s="39"/>
      <c r="B26" s="382"/>
      <c r="C26" s="377"/>
      <c r="D26" s="40" t="s">
        <v>22</v>
      </c>
      <c r="E26" s="33">
        <f t="shared" si="2"/>
        <v>190</v>
      </c>
      <c r="F26" s="33">
        <f t="shared" si="2"/>
        <v>1140</v>
      </c>
      <c r="G26" s="41">
        <v>10</v>
      </c>
      <c r="H26" s="41">
        <v>0</v>
      </c>
      <c r="I26" s="41">
        <v>70</v>
      </c>
      <c r="J26" s="41">
        <v>150</v>
      </c>
      <c r="K26" s="41">
        <v>110</v>
      </c>
      <c r="L26" s="48">
        <v>990</v>
      </c>
      <c r="M26" s="41">
        <v>0</v>
      </c>
      <c r="N26" s="51">
        <v>0</v>
      </c>
      <c r="O26" s="30"/>
      <c r="P26" s="31"/>
      <c r="Q26" s="45">
        <f>((E25*10)+(F25*30))/100</f>
        <v>13.3</v>
      </c>
      <c r="R26" s="14"/>
      <c r="S26" s="8"/>
    </row>
    <row r="27" spans="1:19" ht="16.5" thickBot="1" x14ac:dyDescent="0.3">
      <c r="A27" s="5"/>
      <c r="B27" s="382"/>
      <c r="C27" s="377" t="s">
        <v>31</v>
      </c>
      <c r="D27" s="40" t="s">
        <v>21</v>
      </c>
      <c r="E27" s="33">
        <f t="shared" si="2"/>
        <v>0</v>
      </c>
      <c r="F27" s="33">
        <f t="shared" si="2"/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6.5" thickBot="1" x14ac:dyDescent="0.3">
      <c r="A28" s="39"/>
      <c r="B28" s="382"/>
      <c r="C28" s="377"/>
      <c r="D28" s="40" t="s">
        <v>22</v>
      </c>
      <c r="E28" s="33">
        <f t="shared" si="2"/>
        <v>0</v>
      </c>
      <c r="F28" s="33">
        <f t="shared" si="2"/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f>((E27*10)+(F27*30))/100</f>
        <v>0</v>
      </c>
      <c r="R28" s="6"/>
      <c r="S28" s="8"/>
    </row>
    <row r="29" spans="1:19" ht="15.75" thickBot="1" x14ac:dyDescent="0.3">
      <c r="A29" s="5"/>
      <c r="B29" s="376" t="s">
        <v>32</v>
      </c>
      <c r="C29" s="377"/>
      <c r="D29" s="40" t="s">
        <v>21</v>
      </c>
      <c r="E29" s="33">
        <f t="shared" si="2"/>
        <v>0</v>
      </c>
      <c r="F29" s="33">
        <f t="shared" si="2"/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6.5" thickBot="1" x14ac:dyDescent="0.3">
      <c r="A30" s="5"/>
      <c r="B30" s="376" t="s">
        <v>33</v>
      </c>
      <c r="C30" s="377"/>
      <c r="D30" s="40" t="s">
        <v>21</v>
      </c>
      <c r="E30" s="33">
        <f t="shared" si="2"/>
        <v>0</v>
      </c>
      <c r="F30" s="33">
        <f t="shared" si="2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6.5" thickBot="1" x14ac:dyDescent="0.3">
      <c r="A31" s="5"/>
      <c r="B31" s="376" t="s">
        <v>34</v>
      </c>
      <c r="C31" s="377"/>
      <c r="D31" s="40" t="s">
        <v>21</v>
      </c>
      <c r="E31" s="33">
        <f t="shared" si="2"/>
        <v>0</v>
      </c>
      <c r="F31" s="33">
        <f t="shared" si="2"/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8">
        <v>0</v>
      </c>
      <c r="M31" s="56"/>
      <c r="N31" s="42"/>
      <c r="O31" s="37">
        <v>0</v>
      </c>
      <c r="P31" s="38">
        <v>0</v>
      </c>
      <c r="Q31" s="45">
        <f>F31</f>
        <v>0</v>
      </c>
      <c r="R31" s="6"/>
      <c r="S31" s="8"/>
    </row>
    <row r="32" spans="1:19" ht="15.75" thickBot="1" x14ac:dyDescent="0.3">
      <c r="A32" s="5"/>
      <c r="B32" s="376" t="s">
        <v>35</v>
      </c>
      <c r="C32" s="57" t="s">
        <v>36</v>
      </c>
      <c r="D32" s="40" t="s">
        <v>21</v>
      </c>
      <c r="E32" s="33">
        <f t="shared" si="2"/>
        <v>2</v>
      </c>
      <c r="F32" s="33">
        <f t="shared" si="2"/>
        <v>0</v>
      </c>
      <c r="G32" s="41">
        <v>0</v>
      </c>
      <c r="H32" s="41">
        <v>0</v>
      </c>
      <c r="I32" s="41">
        <v>2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f>(E32+F32+E33+F33+E34+F34)/6</f>
        <v>0.83333333333333337</v>
      </c>
      <c r="R32" s="58"/>
      <c r="S32" s="8"/>
    </row>
    <row r="33" spans="1:19" ht="16.5" thickBot="1" x14ac:dyDescent="0.3">
      <c r="A33" s="5"/>
      <c r="B33" s="376"/>
      <c r="C33" s="57" t="s">
        <v>37</v>
      </c>
      <c r="D33" s="40" t="s">
        <v>21</v>
      </c>
      <c r="E33" s="33">
        <f t="shared" si="2"/>
        <v>1</v>
      </c>
      <c r="F33" s="33">
        <f t="shared" si="2"/>
        <v>2</v>
      </c>
      <c r="G33" s="41">
        <v>0</v>
      </c>
      <c r="H33" s="41">
        <v>0</v>
      </c>
      <c r="I33" s="41">
        <v>0</v>
      </c>
      <c r="J33" s="41">
        <v>0</v>
      </c>
      <c r="K33" s="41">
        <v>1</v>
      </c>
      <c r="L33" s="48">
        <v>2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6.5" thickBot="1" x14ac:dyDescent="0.3">
      <c r="A34" s="5"/>
      <c r="B34" s="384"/>
      <c r="C34" s="59" t="s">
        <v>38</v>
      </c>
      <c r="D34" s="28" t="s">
        <v>21</v>
      </c>
      <c r="E34" s="33">
        <f t="shared" si="2"/>
        <v>0</v>
      </c>
      <c r="F34" s="33">
        <f t="shared" si="2"/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5.75" thickBot="1" x14ac:dyDescent="0.3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5.75" x14ac:dyDescent="0.25">
      <c r="A36" s="5"/>
      <c r="B36" s="6"/>
      <c r="C36" s="6"/>
      <c r="D36" s="385" t="s">
        <v>39</v>
      </c>
      <c r="E36" s="386"/>
      <c r="F36" s="385" t="s">
        <v>40</v>
      </c>
      <c r="G36" s="369"/>
      <c r="H36" s="386" t="s">
        <v>41</v>
      </c>
      <c r="I36" s="386"/>
      <c r="J36" s="369"/>
      <c r="K36" s="6"/>
      <c r="L36" s="6"/>
      <c r="M36" s="389" t="s">
        <v>42</v>
      </c>
      <c r="N36" s="390"/>
      <c r="O36" s="66" t="s">
        <v>43</v>
      </c>
      <c r="P36" s="6"/>
      <c r="Q36" s="6"/>
      <c r="R36" s="6"/>
      <c r="S36" s="8"/>
    </row>
    <row r="37" spans="1:19" ht="16.5" thickBot="1" x14ac:dyDescent="0.3">
      <c r="A37" s="5"/>
      <c r="B37" s="6"/>
      <c r="C37" s="6"/>
      <c r="D37" s="387"/>
      <c r="E37" s="388"/>
      <c r="F37" s="387"/>
      <c r="G37" s="371"/>
      <c r="H37" s="388"/>
      <c r="I37" s="388"/>
      <c r="J37" s="371"/>
      <c r="K37" s="6"/>
      <c r="L37" s="6"/>
      <c r="M37" s="67" t="s">
        <v>44</v>
      </c>
      <c r="N37" s="40"/>
      <c r="O37" s="41">
        <v>0</v>
      </c>
      <c r="P37" s="6"/>
      <c r="Q37" s="6"/>
      <c r="R37" s="6"/>
      <c r="S37" s="8"/>
    </row>
    <row r="38" spans="1:19" ht="30.75" thickBot="1" x14ac:dyDescent="0.3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5</v>
      </c>
      <c r="P38" s="6"/>
      <c r="Q38" s="6"/>
      <c r="R38" s="6"/>
      <c r="S38" s="8"/>
    </row>
    <row r="39" spans="1:19" ht="16.5" thickBot="1" x14ac:dyDescent="0.3">
      <c r="A39" s="5"/>
      <c r="B39" s="6"/>
      <c r="C39" s="6"/>
      <c r="D39" s="76">
        <v>3</v>
      </c>
      <c r="E39" s="77">
        <v>2</v>
      </c>
      <c r="F39" s="77">
        <v>1</v>
      </c>
      <c r="G39" s="78">
        <v>10</v>
      </c>
      <c r="H39" s="79">
        <v>2</v>
      </c>
      <c r="I39" s="80">
        <v>0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6.5" thickBot="1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6.5" thickBot="1" x14ac:dyDescent="0.3">
      <c r="A41" s="5"/>
      <c r="B41" s="393" t="s">
        <v>50</v>
      </c>
      <c r="C41" s="394"/>
      <c r="D41" s="397" t="s">
        <v>51</v>
      </c>
      <c r="E41" s="398"/>
      <c r="F41" s="399" t="s">
        <v>52</v>
      </c>
      <c r="G41" s="400"/>
      <c r="H41" s="398" t="s">
        <v>53</v>
      </c>
      <c r="I41" s="398"/>
      <c r="J41" s="397" t="s">
        <v>54</v>
      </c>
      <c r="K41" s="401"/>
      <c r="L41" s="6"/>
      <c r="M41" s="6"/>
      <c r="N41" s="6"/>
      <c r="O41" s="6"/>
      <c r="P41" s="6"/>
      <c r="Q41" s="6"/>
      <c r="R41" s="6"/>
      <c r="S41" s="8"/>
    </row>
    <row r="42" spans="1:19" ht="16.5" thickBot="1" x14ac:dyDescent="0.3">
      <c r="A42" s="5"/>
      <c r="B42" s="395"/>
      <c r="C42" s="396"/>
      <c r="D42" s="83" t="s">
        <v>55</v>
      </c>
      <c r="E42" s="84" t="s">
        <v>56</v>
      </c>
      <c r="F42" s="85" t="s">
        <v>55</v>
      </c>
      <c r="G42" s="84" t="s">
        <v>56</v>
      </c>
      <c r="H42" s="339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412" t="s">
        <v>57</v>
      </c>
      <c r="P42" s="412"/>
      <c r="Q42" s="89">
        <f>SUM(Q43:Q44)</f>
        <v>0</v>
      </c>
      <c r="R42" s="6"/>
      <c r="S42" s="8"/>
    </row>
    <row r="43" spans="1:19" ht="16.5" thickBot="1" x14ac:dyDescent="0.3">
      <c r="A43" s="5"/>
      <c r="B43" s="391" t="s">
        <v>58</v>
      </c>
      <c r="C43" s="392"/>
      <c r="D43" s="90">
        <v>4</v>
      </c>
      <c r="E43" s="34">
        <v>0</v>
      </c>
      <c r="F43" s="34">
        <v>58</v>
      </c>
      <c r="G43" s="34">
        <v>0</v>
      </c>
      <c r="H43" s="34">
        <v>65</v>
      </c>
      <c r="I43" s="91">
        <v>2</v>
      </c>
      <c r="J43" s="92">
        <f>D43+F43+H43</f>
        <v>127</v>
      </c>
      <c r="K43" s="92">
        <f>E43+G43+I43</f>
        <v>2</v>
      </c>
      <c r="L43" s="88"/>
      <c r="M43" s="6"/>
      <c r="N43" s="7"/>
      <c r="O43" s="413" t="s">
        <v>59</v>
      </c>
      <c r="P43" s="413"/>
      <c r="Q43" s="93">
        <v>0</v>
      </c>
      <c r="R43" s="7"/>
      <c r="S43" s="8"/>
    </row>
    <row r="44" spans="1:19" ht="16.5" thickBot="1" x14ac:dyDescent="0.3">
      <c r="A44" s="5"/>
      <c r="B44" s="403" t="s">
        <v>60</v>
      </c>
      <c r="C44" s="404"/>
      <c r="D44" s="94"/>
      <c r="E44" s="95"/>
      <c r="F44" s="96">
        <v>0</v>
      </c>
      <c r="G44" s="96">
        <v>0</v>
      </c>
      <c r="H44" s="96">
        <v>4</v>
      </c>
      <c r="I44" s="97">
        <v>1</v>
      </c>
      <c r="J44" s="92">
        <f>D44+F44+H44</f>
        <v>4</v>
      </c>
      <c r="K44" s="92">
        <f>E44+G44+I44</f>
        <v>1</v>
      </c>
      <c r="L44" s="88"/>
      <c r="M44" s="6"/>
      <c r="N44" s="7"/>
      <c r="O44" s="413" t="s">
        <v>61</v>
      </c>
      <c r="P44" s="413"/>
      <c r="Q44" s="93">
        <v>0</v>
      </c>
      <c r="R44" s="7"/>
      <c r="S44" s="8"/>
    </row>
    <row r="45" spans="1:19" ht="16.5" thickBot="1" x14ac:dyDescent="0.3">
      <c r="A45" s="5"/>
      <c r="B45" s="405" t="s">
        <v>11</v>
      </c>
      <c r="C45" s="406"/>
      <c r="D45" s="98">
        <f>D43</f>
        <v>4</v>
      </c>
      <c r="E45" s="98">
        <f>E43</f>
        <v>0</v>
      </c>
      <c r="F45" s="99">
        <f t="shared" ref="F45:K45" si="3">F43+F44</f>
        <v>58</v>
      </c>
      <c r="G45" s="99">
        <f t="shared" si="3"/>
        <v>0</v>
      </c>
      <c r="H45" s="99">
        <f t="shared" si="3"/>
        <v>69</v>
      </c>
      <c r="I45" s="99">
        <f t="shared" si="3"/>
        <v>3</v>
      </c>
      <c r="J45" s="99">
        <f t="shared" si="3"/>
        <v>131</v>
      </c>
      <c r="K45" s="99">
        <f t="shared" si="3"/>
        <v>3</v>
      </c>
      <c r="L45" s="88"/>
      <c r="M45" s="6"/>
      <c r="N45" s="7"/>
      <c r="O45" s="7"/>
      <c r="P45" s="7"/>
      <c r="Q45" s="7"/>
      <c r="R45" s="7"/>
      <c r="S45" s="8"/>
    </row>
    <row r="46" spans="1:19" ht="16.5" thickBot="1" x14ac:dyDescent="0.3">
      <c r="A46" s="5"/>
      <c r="B46" s="391" t="s">
        <v>62</v>
      </c>
      <c r="C46" s="392"/>
      <c r="D46" s="7">
        <v>3</v>
      </c>
      <c r="E46" s="49">
        <v>0</v>
      </c>
      <c r="F46" s="49">
        <v>63</v>
      </c>
      <c r="G46" s="49">
        <v>0</v>
      </c>
      <c r="H46" s="49">
        <v>82</v>
      </c>
      <c r="I46" s="100">
        <v>3</v>
      </c>
      <c r="J46" s="92">
        <f>D46+F46+H46</f>
        <v>148</v>
      </c>
      <c r="K46" s="92">
        <f>E46+G46+I46</f>
        <v>3</v>
      </c>
      <c r="L46" s="88"/>
      <c r="M46" s="6"/>
      <c r="N46" s="7"/>
      <c r="O46" s="7"/>
      <c r="P46" s="7"/>
      <c r="Q46" s="7"/>
      <c r="R46" s="7"/>
      <c r="S46" s="8"/>
    </row>
    <row r="47" spans="1:19" ht="16.5" thickBot="1" x14ac:dyDescent="0.3">
      <c r="A47" s="5"/>
      <c r="B47" s="407" t="s">
        <v>63</v>
      </c>
      <c r="C47" s="408"/>
      <c r="D47" s="101">
        <v>1</v>
      </c>
      <c r="E47" s="102">
        <v>1</v>
      </c>
      <c r="F47" s="60">
        <v>0</v>
      </c>
      <c r="G47" s="60">
        <v>0</v>
      </c>
      <c r="H47" s="60">
        <v>9</v>
      </c>
      <c r="I47" s="61">
        <v>0</v>
      </c>
      <c r="J47" s="92">
        <f>D47+F47+H47</f>
        <v>10</v>
      </c>
      <c r="K47" s="92">
        <f>E47+G47+I47</f>
        <v>1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6.5" thickBot="1" x14ac:dyDescent="0.3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6.5" thickBot="1" x14ac:dyDescent="0.3">
      <c r="A49" s="5"/>
      <c r="B49" s="409" t="s">
        <v>65</v>
      </c>
      <c r="C49" s="410"/>
      <c r="D49" s="410"/>
      <c r="E49" s="410"/>
      <c r="F49" s="410"/>
      <c r="G49" s="411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6.5" thickBot="1" x14ac:dyDescent="0.3">
      <c r="A50" s="5"/>
      <c r="B50" s="414" t="s">
        <v>66</v>
      </c>
      <c r="C50" s="415"/>
      <c r="D50" s="415"/>
      <c r="E50" s="415"/>
      <c r="F50" s="415"/>
      <c r="G50" s="416"/>
      <c r="H50" s="106">
        <v>32</v>
      </c>
      <c r="I50" s="6"/>
      <c r="J50" s="417" t="s">
        <v>67</v>
      </c>
      <c r="K50" s="417"/>
      <c r="L50" s="417"/>
      <c r="M50" s="417"/>
      <c r="N50" s="107" t="s">
        <v>43</v>
      </c>
      <c r="O50" s="6"/>
      <c r="P50" s="6"/>
      <c r="Q50" s="6"/>
      <c r="R50" s="6"/>
      <c r="S50" s="8"/>
    </row>
    <row r="51" spans="1:19" ht="16.5" thickBot="1" x14ac:dyDescent="0.3">
      <c r="A51" s="5"/>
      <c r="B51" s="341" t="s">
        <v>68</v>
      </c>
      <c r="C51" s="342"/>
      <c r="D51" s="342"/>
      <c r="E51" s="342"/>
      <c r="F51" s="342"/>
      <c r="G51" s="343"/>
      <c r="H51" s="106">
        <v>32</v>
      </c>
      <c r="I51" s="6"/>
      <c r="J51" s="402" t="s">
        <v>69</v>
      </c>
      <c r="K51" s="402"/>
      <c r="L51" s="402"/>
      <c r="M51" s="402"/>
      <c r="N51" s="108">
        <v>38</v>
      </c>
      <c r="O51" s="6"/>
      <c r="P51" s="6"/>
      <c r="Q51" s="6"/>
      <c r="R51" s="6"/>
      <c r="S51" s="8"/>
    </row>
    <row r="52" spans="1:19" ht="16.5" thickBot="1" x14ac:dyDescent="0.3">
      <c r="A52" s="5"/>
      <c r="B52" s="341" t="s">
        <v>70</v>
      </c>
      <c r="C52" s="342"/>
      <c r="D52" s="342"/>
      <c r="E52" s="342"/>
      <c r="F52" s="342"/>
      <c r="G52" s="343"/>
      <c r="H52" s="106">
        <v>18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5.75" x14ac:dyDescent="0.25">
      <c r="A53" s="5"/>
      <c r="B53" s="341" t="s">
        <v>71</v>
      </c>
      <c r="C53" s="342"/>
      <c r="D53" s="342"/>
      <c r="E53" s="342"/>
      <c r="F53" s="342"/>
      <c r="G53" s="343"/>
      <c r="H53" s="38">
        <v>1</v>
      </c>
      <c r="I53" s="6"/>
      <c r="J53" s="6"/>
      <c r="K53" s="344" t="s">
        <v>72</v>
      </c>
      <c r="L53" s="344"/>
      <c r="M53" s="344"/>
      <c r="N53" s="25"/>
      <c r="O53" s="6"/>
      <c r="P53" s="6"/>
      <c r="Q53" s="6"/>
      <c r="R53" s="6"/>
      <c r="S53" s="8"/>
    </row>
    <row r="54" spans="1:19" ht="16.5" thickBot="1" x14ac:dyDescent="0.3">
      <c r="A54" s="5"/>
      <c r="B54" s="341" t="s">
        <v>73</v>
      </c>
      <c r="C54" s="342"/>
      <c r="D54" s="342"/>
      <c r="E54" s="342"/>
      <c r="F54" s="342"/>
      <c r="G54" s="343"/>
      <c r="H54" s="38"/>
      <c r="I54" s="6"/>
      <c r="J54" s="6"/>
      <c r="K54" s="345" t="s">
        <v>74</v>
      </c>
      <c r="L54" s="345"/>
      <c r="M54" s="345"/>
      <c r="N54" s="109"/>
      <c r="O54" s="6"/>
      <c r="P54" s="6"/>
      <c r="Q54" s="6"/>
      <c r="R54" s="6"/>
      <c r="S54" s="8"/>
    </row>
    <row r="55" spans="1:19" ht="16.5" thickBot="1" x14ac:dyDescent="0.3">
      <c r="A55" s="5"/>
      <c r="B55" s="346" t="s">
        <v>75</v>
      </c>
      <c r="C55" s="347"/>
      <c r="D55" s="347"/>
      <c r="E55" s="347"/>
      <c r="F55" s="347"/>
      <c r="G55" s="348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5.75" thickBot="1" x14ac:dyDescent="0.3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B52:G52"/>
    <mergeCell ref="B53:G53"/>
    <mergeCell ref="K53:M53"/>
    <mergeCell ref="B54:G54"/>
    <mergeCell ref="K54:M54"/>
    <mergeCell ref="B55:G55"/>
    <mergeCell ref="B46:C46"/>
    <mergeCell ref="B47:C47"/>
    <mergeCell ref="B49:G49"/>
    <mergeCell ref="B50:G50"/>
    <mergeCell ref="J50:M50"/>
    <mergeCell ref="B51:G51"/>
    <mergeCell ref="J51:M51"/>
    <mergeCell ref="O42:P42"/>
    <mergeCell ref="B43:C43"/>
    <mergeCell ref="O43:P43"/>
    <mergeCell ref="B44:C44"/>
    <mergeCell ref="O44:P44"/>
    <mergeCell ref="B45:C45"/>
    <mergeCell ref="H36:J37"/>
    <mergeCell ref="M36:N36"/>
    <mergeCell ref="B41:C42"/>
    <mergeCell ref="D41:E41"/>
    <mergeCell ref="F41:G41"/>
    <mergeCell ref="H41:I41"/>
    <mergeCell ref="J41:K41"/>
    <mergeCell ref="B29:C29"/>
    <mergeCell ref="B30:C30"/>
    <mergeCell ref="B31:C31"/>
    <mergeCell ref="B32:B34"/>
    <mergeCell ref="D36:E37"/>
    <mergeCell ref="F36:G37"/>
    <mergeCell ref="B17:B24"/>
    <mergeCell ref="C17:C18"/>
    <mergeCell ref="C19:C20"/>
    <mergeCell ref="C21:C22"/>
    <mergeCell ref="C23:C24"/>
    <mergeCell ref="B25:B28"/>
    <mergeCell ref="C25:C26"/>
    <mergeCell ref="C27:C28"/>
    <mergeCell ref="M10:N11"/>
    <mergeCell ref="O10:O12"/>
    <mergeCell ref="P10:P12"/>
    <mergeCell ref="Q10:Q12"/>
    <mergeCell ref="B13:C14"/>
    <mergeCell ref="B15:C16"/>
    <mergeCell ref="A2:S2"/>
    <mergeCell ref="A3:S3"/>
    <mergeCell ref="P4:Q4"/>
    <mergeCell ref="A5:S5"/>
    <mergeCell ref="B10:C12"/>
    <mergeCell ref="D10:D12"/>
    <mergeCell ref="E10:F11"/>
    <mergeCell ref="G10:H11"/>
    <mergeCell ref="I10:J11"/>
    <mergeCell ref="K10:L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26ACD-CAB3-49E3-A98B-8C0F5215DDD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F009E-C34B-4411-B8A3-6B8093B6CE3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3332C-25F3-4E3B-9EB4-D85FA6F2844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</vt:lpstr>
      <vt:lpstr>FEB</vt:lpstr>
      <vt:lpstr>MAR</vt:lpstr>
      <vt:lpstr>I TRI</vt:lpstr>
      <vt:lpstr>ABRI</vt:lpstr>
      <vt:lpstr>MAY</vt:lpstr>
      <vt:lpstr>JUN</vt:lpstr>
      <vt:lpstr>II TRI</vt:lpstr>
      <vt:lpstr>I SEM</vt:lpstr>
      <vt:lpstr>JUL</vt:lpstr>
      <vt:lpstr>AGOS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ESTADISTICA</cp:lastModifiedBy>
  <dcterms:created xsi:type="dcterms:W3CDTF">2024-02-13T14:45:26Z</dcterms:created>
  <dcterms:modified xsi:type="dcterms:W3CDTF">2024-06-10T21:43:24Z</dcterms:modified>
</cp:coreProperties>
</file>